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david/Desktop/"/>
    </mc:Choice>
  </mc:AlternateContent>
  <xr:revisionPtr revIDLastSave="0" documentId="13_ncr:1_{FF6339D6-6B50-EC43-BD1B-5CA4D9AEC984}" xr6:coauthVersionLast="47" xr6:coauthVersionMax="47" xr10:uidLastSave="{00000000-0000-0000-0000-000000000000}"/>
  <bookViews>
    <workbookView xWindow="0" yWindow="760" windowWidth="29200" windowHeight="17760" xr2:uid="{00000000-000D-0000-FFFF-FFFF00000000}"/>
  </bookViews>
  <sheets>
    <sheet name="Übersicht" sheetId="1" r:id="rId1"/>
    <sheet name="Formalia" sheetId="2" r:id="rId2"/>
    <sheet name="Einleitung" sheetId="3" r:id="rId3"/>
    <sheet name="Hauptteil" sheetId="4" r:id="rId4"/>
    <sheet name="Schluss" sheetId="5" r:id="rId5"/>
    <sheet name="Medieneinsatz" sheetId="6" r:id="rId6"/>
    <sheet name="Berechnungen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7" l="1"/>
  <c r="F8" i="7"/>
  <c r="E8" i="7"/>
  <c r="D8" i="7"/>
  <c r="C8" i="7"/>
  <c r="B8" i="7"/>
  <c r="G7" i="7"/>
  <c r="F7" i="7"/>
  <c r="E7" i="7"/>
  <c r="D7" i="7"/>
  <c r="D11" i="7" s="1"/>
  <c r="C7" i="7"/>
  <c r="B7" i="7"/>
  <c r="G6" i="7"/>
  <c r="F6" i="7"/>
  <c r="E6" i="7"/>
  <c r="D6" i="7"/>
  <c r="C6" i="7"/>
  <c r="B6" i="7"/>
  <c r="G5" i="7"/>
  <c r="F5" i="7"/>
  <c r="E5" i="7"/>
  <c r="D5" i="7"/>
  <c r="C5" i="7"/>
  <c r="B5" i="7"/>
  <c r="G4" i="7"/>
  <c r="F4" i="7"/>
  <c r="E4" i="7"/>
  <c r="D4" i="7"/>
  <c r="C4" i="7"/>
  <c r="C11" i="7" s="1"/>
  <c r="B4" i="7"/>
  <c r="B11" i="7" s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G11" i="7" l="1"/>
  <c r="F11" i="7"/>
  <c r="E11" i="7"/>
  <c r="J5" i="7"/>
  <c r="J4" i="7"/>
  <c r="L5" i="7"/>
  <c r="L4" i="7"/>
  <c r="K5" i="7"/>
  <c r="K4" i="7"/>
  <c r="P16" i="7" l="1"/>
  <c r="K6" i="7"/>
  <c r="P17" i="7" s="1"/>
  <c r="K7" i="7"/>
  <c r="K10" i="7" s="1"/>
  <c r="P4" i="7"/>
  <c r="Q16" i="7"/>
  <c r="L6" i="7"/>
  <c r="Q17" i="7" s="1"/>
  <c r="L7" i="7"/>
  <c r="L10" i="7" s="1"/>
  <c r="Q4" i="7"/>
  <c r="O16" i="7"/>
  <c r="J6" i="7"/>
  <c r="O17" i="7" s="1"/>
  <c r="J7" i="7"/>
  <c r="J10" i="7" s="1"/>
  <c r="O4" i="7"/>
  <c r="Q5" i="7" l="1"/>
  <c r="Q6" i="7" s="1"/>
  <c r="Q7" i="7" s="1"/>
  <c r="Q8" i="7" s="1"/>
  <c r="Q9" i="7" s="1"/>
  <c r="Q10" i="7" s="1"/>
  <c r="Q11" i="7" s="1"/>
  <c r="Q12" i="7" s="1"/>
  <c r="Q13" i="7" s="1"/>
  <c r="Q14" i="7" s="1"/>
  <c r="Q15" i="7" s="1"/>
  <c r="G15" i="7"/>
  <c r="O5" i="7"/>
  <c r="O6" i="7" s="1"/>
  <c r="O7" i="7" s="1"/>
  <c r="O8" i="7" s="1"/>
  <c r="O9" i="7" s="1"/>
  <c r="O10" i="7" s="1"/>
  <c r="O11" i="7" s="1"/>
  <c r="O12" i="7" s="1"/>
  <c r="O13" i="7" s="1"/>
  <c r="O14" i="7" s="1"/>
  <c r="O15" i="7" s="1"/>
  <c r="E15" i="7"/>
  <c r="P5" i="7"/>
  <c r="P6" i="7" s="1"/>
  <c r="P7" i="7" s="1"/>
  <c r="P8" i="7" s="1"/>
  <c r="P9" i="7" s="1"/>
  <c r="P10" i="7" s="1"/>
  <c r="P11" i="7" s="1"/>
  <c r="P12" i="7" s="1"/>
  <c r="P13" i="7" s="1"/>
  <c r="P14" i="7" s="1"/>
  <c r="P15" i="7" s="1"/>
  <c r="F15" i="7"/>
</calcChain>
</file>

<file path=xl/sharedStrings.xml><?xml version="1.0" encoding="utf-8"?>
<sst xmlns="http://schemas.openxmlformats.org/spreadsheetml/2006/main" count="264" uniqueCount="201">
  <si>
    <t>Bewertung von Studienarbeiten</t>
  </si>
  <si>
    <t>Art der Arbeit</t>
  </si>
  <si>
    <t xml:space="preserve">* bitte auswählen * </t>
  </si>
  <si>
    <t>Titel der Arbeit</t>
  </si>
  <si>
    <t>Autor:in</t>
  </si>
  <si>
    <t>Punktzahl je Kategorie</t>
  </si>
  <si>
    <t>Erreichte Punkte</t>
  </si>
  <si>
    <t>Maximale Punkte</t>
  </si>
  <si>
    <t>Formalia</t>
  </si>
  <si>
    <t>Inhalt Einleitung</t>
  </si>
  <si>
    <t>Inhalt Hauptteil</t>
  </si>
  <si>
    <t>Inhalt Schluss</t>
  </si>
  <si>
    <t>Medieneinsatz</t>
  </si>
  <si>
    <t>weitere</t>
  </si>
  <si>
    <t>Kategorien</t>
  </si>
  <si>
    <t>Gesamtpunktzahl</t>
  </si>
  <si>
    <t>Entspricht Gesamtnote</t>
  </si>
  <si>
    <t>Bewertung der Formalia</t>
  </si>
  <si>
    <t>Kriterium</t>
  </si>
  <si>
    <t>Negativbeispiele</t>
  </si>
  <si>
    <t>Positivbeispiele</t>
  </si>
  <si>
    <t>1 - 3 Punkte</t>
  </si>
  <si>
    <t>4 - 6 Punkte</t>
  </si>
  <si>
    <t>7 - 9 Punkte</t>
  </si>
  <si>
    <t>Gewichtung</t>
  </si>
  <si>
    <t>Modul</t>
  </si>
  <si>
    <t>Bachelor</t>
  </si>
  <si>
    <t>Master</t>
  </si>
  <si>
    <t>Deckblatt</t>
  </si>
  <si>
    <t>Falscher Beginn der Seitenzahlen, inkonsistentes Layout, andere formale Abweichungen</t>
  </si>
  <si>
    <t>Ansprechende Schriftart, gut gewählte Zeilenabstände, Schriftgröße, intuitive oder systematische Gestaltung im Einklang mit der gesamten Arbeit</t>
  </si>
  <si>
    <t>Wichtige Angaben auf dem Deckblatt fehlen.</t>
  </si>
  <si>
    <t>Das Deckblatt enthält alle nötigen Angaben und/oder entspricht der Dokumentvorlage*.</t>
  </si>
  <si>
    <t>Das Deckblatt enthält alle nötigen Angaben und ist ansprechend gestaltet.</t>
  </si>
  <si>
    <t>Verzeichnisse (Inhalt, Abbildungen, Tabellen, Abkürzungen)</t>
  </si>
  <si>
    <t>Uneinheitliche Verwendung von Begriffen, Fehler in der Nummerierung, fehlende Übersichtlichkeit, schwer zu durchdringende Struktur</t>
  </si>
  <si>
    <t>Verwendung von Hyperlinks, angemessene Verwendung von Abkürzungen, intuitive oder systematische Struktur</t>
  </si>
  <si>
    <t>Verzeichnisse fehlen oder sind fehlerhaft.</t>
  </si>
  <si>
    <t>Verzeichnisse sind weitgehend vorhanden, weisen aber Inkonsistenzen auf.</t>
  </si>
  <si>
    <t>Alle (nötigen) Verzeichnisse sind vorhanden, vollständig und korrekt.</t>
  </si>
  <si>
    <t>Tabellen und Abbildungen</t>
  </si>
  <si>
    <t>mehrmalige Verwendung unzutreffender Beschreibung, Abbildungen oder Tabellen stören den Lesefluss oder werden an unpassender Stelle angeführt</t>
  </si>
  <si>
    <t>präzise/zutreffende Beschreibungen, passende Eingliederung in den Text, gut lesbare Tabellen, Abbildungen sind sinnvoll eingebettet</t>
  </si>
  <si>
    <t>Tabellen und Abbildungen stehen losgelöst vom Inhalt und sind schlecht lesbar.</t>
  </si>
  <si>
    <t>Tabellen und Abbildungen sind lesbar, haben aber wenig Bezug zum Inhalt.</t>
  </si>
  <si>
    <t>Tabellen und Abbildungen unterstützen die Aussagen des Textes und sind sehr gut lesbar.</t>
  </si>
  <si>
    <t>Literaturverzeichnis</t>
  </si>
  <si>
    <t>Inkonsistenter oder unpassender Zitationsstil, Stilfehler, fehlende Werke oder solche, die gar nicht zititert werden</t>
  </si>
  <si>
    <t>Verwendung eines dem Fach angemessenen Zitationsstil, einfache Auffindbarkeit einzelner Quellen</t>
  </si>
  <si>
    <t>Literaturverzeichnis ist unvollständig und folgt keinem wissenschaftlichen Standard (z.B. APA oder MLA).</t>
  </si>
  <si>
    <t>Angaben einzelner Quellen sind unvollständig.</t>
  </si>
  <si>
    <t>Das Literaturverzeichnis ist vollständig, korrekt und folgt wissenschaftlichen Standards.</t>
  </si>
  <si>
    <t>Sprache</t>
  </si>
  <si>
    <t>Fehler in Orthographie, Interpunktion, unnötige Ausführungen, häufige Verwendung von »Schachtelsätzen«, fehlende Fachsprache</t>
  </si>
  <si>
    <t>Keine »Schachtelsätze«, gute Einbettung von Zitaten oder Paraphrasierungen, konsistente Verwendung von Begriffen</t>
  </si>
  <si>
    <t>Die Ausführungen sind von Umgangssprache durchzogen und beinhalten zahlreiche grammatische Fehler und Fehler in Orthografie und Interpunktion.</t>
  </si>
  <si>
    <t>Die Ausführungen sind weitgehend stimmig, weisen Unschärfen und Inkonsistenzen auf, orientieren sich aber insgesamt aber an der Fachsprache.</t>
  </si>
  <si>
    <t>Die Ausführungen sind sprachlich auf hohem Niveau, verständlich und prägnant, Orthografie und Interpunktion sind einwandfrei.</t>
  </si>
  <si>
    <t>Zitate, Quellenangaben, Verweise im Text</t>
  </si>
  <si>
    <t>Fußnoten sind nicht eindeutig zuordenbar, inkonsistenter Zitationsstil, übermäßige Zitate ohne Paraphrasierungen</t>
  </si>
  <si>
    <t>Zitate werden an passender Stelle verwendet, angemessene Paraphrasierung, sinnvolle, aber den Lesefluss störende Ergänzungen sind in Fußnoten ausgelagert</t>
  </si>
  <si>
    <t>Zitate fehlen und/oder sind nicht gekennzeichnet, Quellen sind unvollständig oder nicht nachvollziehbar.</t>
  </si>
  <si>
    <t>Zitate sind teilweise gekennzeichnet, Quellen sind inkonsistent dargestellt.</t>
  </si>
  <si>
    <t>Zitate, Quellen und Verweise sind sauber und korrekt gekennzeichnet.</t>
  </si>
  <si>
    <t>Länge / Umfang **</t>
  </si>
  <si>
    <t>falsche Gewichtung der Abschnitte/Kapitel in Länge oder Ausführlichkeit</t>
  </si>
  <si>
    <t>einzelne Abschnitte sind ihrem Zweck angemessen lang oder ausführlich</t>
  </si>
  <si>
    <t>Die Arbeit liegt mehr als 15% unterhalb/oberhalb des in der Prüfungsordnung festgelegten Umfangs.</t>
  </si>
  <si>
    <t>Die Arbeit liegt mehr als 10% aber weniger als 15% unterhalb/oberhalb des in der Prüfungsordnung festgelegten Umfangs.</t>
  </si>
  <si>
    <t>Die Arbeit entspricht dem in der Prüfungsordnung festgelegten Umfang (+-10%).</t>
  </si>
  <si>
    <t>Bewertung der Einleitung</t>
  </si>
  <si>
    <t>Relevanz des Themas</t>
  </si>
  <si>
    <t>Beschriebenes findet sich in der Arbeit nicht wieder, fehlende Einbettung in gesamt-gesellschaftlichen Hintergrund oder fachlichen Diskurs (historisch oder aktuell)</t>
  </si>
  <si>
    <t>Gute und greifbare Herstellung persönlichen oder gesellschaftlichen Bezugs (auch Fachfremde können [aufgrund der Herleitung] die Relevanz nachvollziehen), Beachtung aktueller Entwicklungen und Forschung wie Tendenzen, plausible Interpretation des Kontexts</t>
  </si>
  <si>
    <t>Es wird nicht oder nur sehr knapp  auf die Relevanz des Themas eingegangen.</t>
  </si>
  <si>
    <t>Die Relevanz des Themas wird in eingeschränktem Kontext erläutert.</t>
  </si>
  <si>
    <t>Die Releanz des Themas wird deutlich gezeigt und in einen wissenschaftlichen und gesellschaftlichen Kontext gestellt.</t>
  </si>
  <si>
    <t>Formulierung der Fragestellung bzw. der Forschungsfragen</t>
  </si>
  <si>
    <t>Falsifizierbarkeit ist nicht gegeben oder Ziel der Arbeit nicht klar umrissen, Kontext oder Relevanz zum Thema nicht erkennbar</t>
  </si>
  <si>
    <t>Kontext und Relevanz der Fragen sind angesichts des Themas erkennbar, das Ziel der Arbeit ist klar definiert</t>
  </si>
  <si>
    <t>Die Forschungsfragen/(Hypo)thesen bzw. Ziele der Arbeit sind unzureichend detailliert formuliert und lassen zu viel Raum für Interpretation.</t>
  </si>
  <si>
    <t>Forschungsfragen/(Hypo)thesen bzw. Ziele der Arbeit liegen vor, sind aber unscharf formuliert.</t>
  </si>
  <si>
    <t>Die Forschungsfragen/(Hypo)thesen bzw. Ziele der Arbeit sind eindeutig und wenig bis keinem Interpretationsspielraum formuliert.</t>
  </si>
  <si>
    <t>Überblick über die Arbeit</t>
  </si>
  <si>
    <t>andere Reihenfolge als in der Arbeit selbst, Gewichtung und Kontext nicht erkennbar, Diskrepanz in den Schwerpunkten im Vergleich zur Arbeit selbst</t>
  </si>
  <si>
    <t>später Verwendung findende Abschnitte werden genannt, der rote Faden lässt sich bereits in der Einleitung erkennen, sinnvolle Legitimierung der Struktur und des Aufbaus</t>
  </si>
  <si>
    <t>Es wird kein Überblick über die Arbeit gegeben.</t>
  </si>
  <si>
    <t>Es wird ein kurzer Überblick über die Arbeit und deren Struktur gegeben.</t>
  </si>
  <si>
    <t>Der Überblick skizziert die Arbeit und erläutert die logische Abfolge der Inhalte.</t>
  </si>
  <si>
    <t>Bewertung des Hauptteils</t>
  </si>
  <si>
    <t>Stand der Forschung zum gewählten Thema</t>
  </si>
  <si>
    <t>Auswahl der Literatur lässt den Rückschluss zu, dass keine angemessene Einarbeitung erfolgte, aktuelle Entwicklungen werden nicht beachtet oder beschrieben</t>
  </si>
  <si>
    <t>gute Literaturauswahl, angemessene Einordnung in den Themenkomplex, klar umrissener Kontext</t>
  </si>
  <si>
    <t>Der Stand der Forschung wird nicht oder nur am Rande erwähnt.</t>
  </si>
  <si>
    <t>Der Stand der Forschung wird an einigen Beispielen exemplarisch genannt.</t>
  </si>
  <si>
    <t>Der Stand der Forschung wird ausführlich dargelegt und besondere Vorarbeiten hervorgehoben.</t>
  </si>
  <si>
    <t>Breite und Tiefe der Themenbearbeitung</t>
  </si>
  <si>
    <t>unpassende Vertiefungen, die den Fokus der Arbeit verschwimmen lassen, fehlende Klarheit und Stringenz, unzusammenhängende Präsentation der Themen</t>
  </si>
  <si>
    <t>Vertiefungen sind begründet und nachvollziehbar, konsequente wie systematische Einordnung der einzelnen Aspekte</t>
  </si>
  <si>
    <t>Das Thema und einzelne Aspekte stehen nebeneinander und werden isoliert bearbeitet.</t>
  </si>
  <si>
    <t>Das Thema und einzelne Aspekte werden nur punktuell intensiv vertieft.</t>
  </si>
  <si>
    <t>Das Thema und einzelne Aspekte werden ausführlich und gleichbleibend detailliert bearbeitet.</t>
  </si>
  <si>
    <t>Bearbeitung der Fragestellung</t>
  </si>
  <si>
    <t>Fehlender »roter Faden«, sprunghafte Abarbeitung, fehlender Argumentationsrahmen</t>
  </si>
  <si>
    <t>Bezug der Fragestellung findet sich im Text wiederkehrend und passend wieder, ggf. aufbauende und konsistente Dialektik</t>
  </si>
  <si>
    <t>Die Ausarbeitung streift die Fragestellung lediglich.</t>
  </si>
  <si>
    <t>Die Fragestellung wird hinreichend erörtert.</t>
  </si>
  <si>
    <t>Die Fragestellung der Arbeit wird konsequent verfolgt und systematisch bearbeitet.</t>
  </si>
  <si>
    <t>Logik/Stringenz</t>
  </si>
  <si>
    <t>inkonsistente Methodik - »cherry picking«, falsche Schlussfolgerungen, unsauberes wissenschaftliches Arbeiten</t>
  </si>
  <si>
    <t>erkennbar wissenschaftliche Methodik, aufbauende und einordnende Bezüge</t>
  </si>
  <si>
    <t>Die Argumentation der Arbeit erfolgt sprunghaft ohne erkennbare Systematik.</t>
  </si>
  <si>
    <t>Die Argumentation weist einen roten Faden auf und ist in sich schlüssig.</t>
  </si>
  <si>
    <t>Die Argumentation ist logisch und nachvollziehbar. Sie zeigt in den Schlussfolgerungen innovative Ansätze.</t>
  </si>
  <si>
    <t>Verwendung angemessener Methoden</t>
  </si>
  <si>
    <t>fehlende Methodenkritik, verwendete Methoden lassen Schlussfolgerungen gar nicht zu, vage oder überspezifische und damit allgemein unpassende Darstellung</t>
  </si>
  <si>
    <t>Schwächen der Arbeit werden reflektiert, umfangreiche Darstellung, die keinen oder nur wenig Platz für Interpretationen lässt</t>
  </si>
  <si>
    <t>Das methodische Vorgehen ist für die Untersuchung unzureichend geeignet und nicht weiter beschrieben.</t>
  </si>
  <si>
    <t>Das methodische Vorgehen ist erklärt und dem Untersuchungsdesign angemessen.</t>
  </si>
  <si>
    <t>Das methodische Vorgehen ist sauber beschrieben und begründet. Die Methoden sind für das Untersuchungsdesign sehr gut geeignet.</t>
  </si>
  <si>
    <t>Bezug der Untersuchung auf die angeführte Theoretische Basis</t>
  </si>
  <si>
    <t>unzureichende Einordnung und Herstellung von Bezügen zu passenden Themen und Konzepten</t>
  </si>
  <si>
    <t>Bezug zum Themenkomplex ist gegeben, Ergebnisse werden in Bezug zu interdisziplinären Fragen und Ideen gesetzt</t>
  </si>
  <si>
    <t>Die angeführte Literatur steht weitgehend neben den Ergebnissen der Untersuchung, Bezüge werden nicht hergestellt.</t>
  </si>
  <si>
    <t>Die Untersuchungsergebnisse werden mit der aufgeführten Literatur in Bezug gesetzt.</t>
  </si>
  <si>
    <t>Die Untersuchung und deren Ergebnisse werden stark auf die genannte theoretische Basis bezogen und Implikationen daraus abgeleitet.</t>
  </si>
  <si>
    <t>Eigenständigkeit</t>
  </si>
  <si>
    <t>fehlende innovative oder kreative und damit eigenständige Ergänzungen, tiefgreifende Reflexionen fehlen</t>
  </si>
  <si>
    <t>Abhängigkeiten und Bedingungen manifestieren sich in einem umfassenden, bereits beim Lesen der Arbeit erkennbaren, Verständnis</t>
  </si>
  <si>
    <t>Es sind keine bis wenige eingenständige Gedanken zum Thema erkennbar.</t>
  </si>
  <si>
    <t>Die Ausführungen zeigen eine eigenständige Auseinandersetzung mit dem gewählten Thema.</t>
  </si>
  <si>
    <t>Die Ausführungen zeigen eine eigenständige und kritische Auseinandersetzung sowohl mit den theoretischen Grundlagen als auch mit den dokumentierten Ergebnissen.</t>
  </si>
  <si>
    <t>Bewertung des Schlusses</t>
  </si>
  <si>
    <t>Zusammenfassung der Ergebnisse</t>
  </si>
  <si>
    <t>die Ergebnisse stehen für sich und ohne Kontext, die Zusammenfassung beinhaltet die weniger relevanten Punkte der Arbeit</t>
  </si>
  <si>
    <t>passende Gewichtung der zentralen Punkte der Arbeit, systematisches und greifbares Fazit, die Zusammenfassung ist auf das Wesentliche reduziert und prägnant</t>
  </si>
  <si>
    <t>Die Ergebnisse werden am Ende nicht zusammengefasst dargestellt.</t>
  </si>
  <si>
    <t>Die Ergebnisse werden zusammengefasst.</t>
  </si>
  <si>
    <t>Die Ergebnisse werden zusammengefasst und aufeinander bezogen.</t>
  </si>
  <si>
    <t>Reflexion der Ergebnisse</t>
  </si>
  <si>
    <t>überraschende Ergebnisse werden nicht weiter betrachtet, eine Reflexion ist nicht erkennbar</t>
  </si>
  <si>
    <t>Erklärungen und Methodik plausibilisieren oder stützen die Ergebnisse, selbst dann, wenn diese unerwartet sind, Fehler oder Unsicherheiten (auch in den Quellen) werden aufgezeigt</t>
  </si>
  <si>
    <t>Die Ergebnisse werden nicht weiter hinterfragt.</t>
  </si>
  <si>
    <t>Die Ergebnisse werden kritisch betrachtet.</t>
  </si>
  <si>
    <t>Die Ergebnisse werden kritisch betrachtet und vor dem Stand der Forschung erörtert.</t>
  </si>
  <si>
    <t>Diskussion möglicher Konsequenzen</t>
  </si>
  <si>
    <t>unplausible oder keine Konsequenzen werden aufgezeigt, die Ergebnisse werden nicht in ihren tatsächlichen Wirkungskontext eingebettet</t>
  </si>
  <si>
    <t>möglichen wie plausible Konsequenzen werden benannt, die Arbeit geht auf Implikationen unterschiedlicher Betroffenengruppen ein und formuliert Ansatzpunkte für weitere Untersuchungen</t>
  </si>
  <si>
    <t>Weitere Konsequenzen der Ergebnisse werden nicht genannt.</t>
  </si>
  <si>
    <t>Mögliche oder plausible Konsequenzen werden aufgezeigt.</t>
  </si>
  <si>
    <t>Mögliche und plausible Konsequenzen werden aufgezeigt und Überlegungen über Vorschläge für fortführende  Untersuchungen werden angestellt.</t>
  </si>
  <si>
    <t>Bewertung des Medieneinsatzes für die Wissenschaft</t>
  </si>
  <si>
    <t>Transparenz zur Genese des digitalen Dokuments: Zitiersoftware (z.B.  Zotero, Citavi)</t>
  </si>
  <si>
    <t>Literatur, Abbildungen und andere eingebettete Formate werden händisch eingefügt und führen zu vermeidbaren Übertragungs- oder Stilfehlern</t>
  </si>
  <si>
    <t>Die Zitiersoftware ist mit einem entsprechenden Plugin in der Schreibsoftware eingebunden und aktualisiert dynamisch entsprechende Verweise</t>
  </si>
  <si>
    <t>Es ist nicht erkennbar, dass eine Literaturverwaltung eingesetzt wird.</t>
  </si>
  <si>
    <t>Eine Zitiersoftware wird verwendet (konsistentes Literaturverzeichnis).</t>
  </si>
  <si>
    <t>Eine Zitiersoftware wird eingesetzt und die Arbeit digital mit einem zusätzlichen Zitierstil und der gesamten Literaturdatenbank (ohne Volltexte) digital abgegeben.</t>
  </si>
  <si>
    <t>Technische Gestaltung des digitalen Dokuments</t>
  </si>
  <si>
    <t>Inhalts- und andere Verzeichnisse sind händisch erstellt, nicht anklickbar und führen bei Anpassungen zu erhöhtem Zeitaufwand und Risiko für vermeidbare Fehler</t>
  </si>
  <si>
    <t>Hyperlinks sind gesetzt, Verzeichnisse aktualisieren sich automatisiert und sind schnell anpassbar</t>
  </si>
  <si>
    <t>Automatische Formatier- und Verzeichnisfunktionen werden nicht verwendet.</t>
  </si>
  <si>
    <t>Grundlegende Funktionen werden verwendet (automatisches Inhaltsverzeichnis etc.).</t>
  </si>
  <si>
    <t>Das Dokument ist technisch sauber erstellt und darüber hinaus sind Verzeichnisse und Verweise als Hyperlinks gesetzt.</t>
  </si>
  <si>
    <t>Transparenz zu Forschungsdaten und Forschungsprozess</t>
  </si>
  <si>
    <t>Die Ergebnisse und Quelldaten finden sich nur oder ausschließlich verkürzt in der Arbeit wieder und sind entsprechend nicht exportierbar oder für weitere Arbeiten praktisch verwendbar</t>
  </si>
  <si>
    <t>Digitale Versionen in offenen Dateiformaten und Standards ergänzen die Abgabe der Arbeit als Gesamtes und bilden einen eigenen Datensatz zur weiteren Verwendung</t>
  </si>
  <si>
    <t>Die Ausarbeitung wird als einziges Dokument (ohne Anhang) abgegeben.</t>
  </si>
  <si>
    <t>Die Arbeit wird mit einem Anhang abgegeben, in dem die wichtigsten Daten (z.B. Interviewtranskriptionen) vorliegen.</t>
  </si>
  <si>
    <t>Die Arbeit und die wichtigsten im Entstehungsprozess entstandenen Forschungsdaten liegen sauber organisiert in offenen Dateiformaten vor.</t>
  </si>
  <si>
    <t>Berechnungen</t>
  </si>
  <si>
    <t>Maximale Punktzahlen nach Gewichtung</t>
  </si>
  <si>
    <t>Vorgaben</t>
  </si>
  <si>
    <t>Punkte</t>
  </si>
  <si>
    <t>Punktzahl</t>
  </si>
  <si>
    <t>Notenzuweisung</t>
  </si>
  <si>
    <t>Mindestpunktzahl für Bestehen (4,0) (50%)</t>
  </si>
  <si>
    <t>Einleitung</t>
  </si>
  <si>
    <t>Mindestpunktzahl für Bestnote (1,0) (95%)</t>
  </si>
  <si>
    <t>Hauptteil</t>
  </si>
  <si>
    <t>Nicht bestanden bei Mindestpunktzahl - 1</t>
  </si>
  <si>
    <t>Schluss</t>
  </si>
  <si>
    <t>Differenz von 1,0 zu 4,0 in Punkten</t>
  </si>
  <si>
    <t>…weitere</t>
  </si>
  <si>
    <t>…Kategorien</t>
  </si>
  <si>
    <t>Punkte je Notenschritt (zwischen 1,0 und 4,0 [ganz, 0,3 und 0,5])</t>
  </si>
  <si>
    <t>Gesamt</t>
  </si>
  <si>
    <t>Päd (B.A./M.A.)</t>
  </si>
  <si>
    <t>6 LP</t>
  </si>
  <si>
    <t>12 LP</t>
  </si>
  <si>
    <t>30 LP</t>
  </si>
  <si>
    <t>Ing.Päd (B.Sc./M.Sc.)</t>
  </si>
  <si>
    <t>10 LP</t>
  </si>
  <si>
    <t>20 LP</t>
  </si>
  <si>
    <t>M.Ed.</t>
  </si>
  <si>
    <t>Weitere Kategorien (z.B. Medieneinsatz) können nach dem selben Schema ergänzt werden; entsprechend ist je Kategorie ein neues Tabellenblatt anzulegen, in dem die jeweiligen Kriterien vermerkt und gerichtet sind. Gesamt- und erreichte Punktzahl müssen von dort in diese Berechnungstabelle verwiesen werden.</t>
  </si>
  <si>
    <t>Berechnet sich aus der Summe von 9 Punkten je Kriterium MAL deren Gewichtung</t>
  </si>
  <si>
    <t>Berechnet sich aus der Summe der tatsächlich erreichten Punktzahl je Kriterium MAL deren Gewichtung</t>
  </si>
  <si>
    <t>Für das Erreichen der Note 1,0 sind 95% aller Punkte notwendig; für die Note 4,0 50% aller Punkte. Ein Punkt weniger als 50% hat ein Nicht-Bestehen zur Folge.</t>
  </si>
  <si>
    <t>Die Notenschritte erfolgen bei entsprechendem Abstand. Wenn mehr Kategorien angelegt sind steigt dieser Wert, da auch die mögliche Gesamtpunktzahl steigt. Ebenfalls ändert sich das durch die Gewichtung</t>
  </si>
  <si>
    <t>Es können auch K.O.-Kriterien definiert werden, die zum sofortigen Nicht-Bestehen führen, z.B. Plagiate.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</si>
</sst>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color indexed="8"/>
      <name val="Helvetica Neue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2"/>
        <bgColor auto="1"/>
      </patternFill>
    </fill>
  </fills>
  <borders count="75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2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23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23"/>
      </bottom>
      <diagonal/>
    </border>
    <border>
      <left style="thin">
        <color indexed="8"/>
      </left>
      <right style="thin">
        <color indexed="10"/>
      </right>
      <top style="thin">
        <color indexed="23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1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2" fillId="0" borderId="0" xfId="0" applyFont="1" applyAlignment="1">
      <alignment horizontal="left" vertical="center"/>
    </xf>
    <xf numFmtId="49" fontId="3" fillId="2" borderId="1" xfId="0" applyNumberFormat="1" applyFont="1" applyFill="1" applyBorder="1">
      <alignment vertical="top" wrapText="1"/>
    </xf>
    <xf numFmtId="49" fontId="1" fillId="0" borderId="2" xfId="0" applyNumberFormat="1" applyFont="1" applyBorder="1">
      <alignment vertical="top" wrapText="1"/>
    </xf>
    <xf numFmtId="0" fontId="1" fillId="0" borderId="3" xfId="0" applyFont="1" applyBorder="1">
      <alignment vertical="top" wrapText="1"/>
    </xf>
    <xf numFmtId="0" fontId="1" fillId="0" borderId="2" xfId="0" applyFont="1" applyBorder="1">
      <alignment vertical="top" wrapText="1"/>
    </xf>
    <xf numFmtId="49" fontId="3" fillId="2" borderId="4" xfId="0" applyNumberFormat="1" applyFont="1" applyFill="1" applyBorder="1">
      <alignment vertical="top" wrapText="1"/>
    </xf>
    <xf numFmtId="0" fontId="1" fillId="0" borderId="5" xfId="0" applyFont="1" applyBorder="1">
      <alignment vertical="top" wrapText="1"/>
    </xf>
    <xf numFmtId="0" fontId="1" fillId="0" borderId="6" xfId="0" applyFont="1" applyBorder="1">
      <alignment vertical="top" wrapText="1"/>
    </xf>
    <xf numFmtId="49" fontId="3" fillId="2" borderId="7" xfId="0" applyNumberFormat="1" applyFont="1" applyFill="1" applyBorder="1">
      <alignment vertical="top" wrapText="1"/>
    </xf>
    <xf numFmtId="49" fontId="3" fillId="0" borderId="8" xfId="0" applyNumberFormat="1" applyFont="1" applyBorder="1">
      <alignment vertical="top" wrapText="1"/>
    </xf>
    <xf numFmtId="49" fontId="3" fillId="0" borderId="9" xfId="0" applyNumberFormat="1" applyFont="1" applyBorder="1">
      <alignment vertical="top" wrapText="1"/>
    </xf>
    <xf numFmtId="49" fontId="3" fillId="2" borderId="10" xfId="0" applyNumberFormat="1" applyFont="1" applyFill="1" applyBorder="1">
      <alignment vertical="top" wrapText="1"/>
    </xf>
    <xf numFmtId="49" fontId="1" fillId="0" borderId="11" xfId="0" applyNumberFormat="1" applyFont="1" applyBorder="1">
      <alignment vertical="top" wrapText="1"/>
    </xf>
    <xf numFmtId="49" fontId="1" fillId="0" borderId="12" xfId="0" applyNumberFormat="1" applyFont="1" applyBorder="1">
      <alignment vertical="top" wrapText="1"/>
    </xf>
    <xf numFmtId="49" fontId="1" fillId="0" borderId="2" xfId="0" applyNumberFormat="1" applyFont="1" applyBorder="1">
      <alignment vertical="top" wrapText="1"/>
    </xf>
    <xf numFmtId="49" fontId="1" fillId="0" borderId="3" xfId="0" applyNumberFormat="1" applyFont="1" applyBorder="1">
      <alignment vertical="top" wrapText="1"/>
    </xf>
    <xf numFmtId="49" fontId="4" fillId="2" borderId="1" xfId="0" applyNumberFormat="1" applyFont="1" applyFill="1" applyBorder="1">
      <alignment vertical="top" wrapText="1"/>
    </xf>
    <xf numFmtId="49" fontId="4" fillId="2" borderId="13" xfId="0" applyNumberFormat="1" applyFont="1" applyFill="1" applyBorder="1">
      <alignment vertical="top" wrapText="1"/>
    </xf>
    <xf numFmtId="49" fontId="1" fillId="0" borderId="14" xfId="0" applyNumberFormat="1" applyFont="1" applyBorder="1">
      <alignment vertical="top" wrapText="1"/>
    </xf>
    <xf numFmtId="49" fontId="1" fillId="0" borderId="15" xfId="0" applyNumberFormat="1" applyFont="1" applyBorder="1">
      <alignment vertical="top" wrapText="1"/>
    </xf>
    <xf numFmtId="49" fontId="3" fillId="0" borderId="16" xfId="0" applyNumberFormat="1" applyFont="1" applyBorder="1">
      <alignment vertical="top" wrapText="1"/>
    </xf>
    <xf numFmtId="49" fontId="1" fillId="0" borderId="16" xfId="0" applyNumberFormat="1" applyFont="1" applyBorder="1">
      <alignment vertical="top" wrapText="1"/>
    </xf>
    <xf numFmtId="49" fontId="3" fillId="3" borderId="3" xfId="0" applyNumberFormat="1" applyFont="1" applyFill="1" applyBorder="1">
      <alignment vertical="top" wrapText="1"/>
    </xf>
    <xf numFmtId="0" fontId="3" fillId="0" borderId="3" xfId="0" applyFont="1" applyBorder="1">
      <alignment vertical="top" wrapText="1"/>
    </xf>
    <xf numFmtId="49" fontId="3" fillId="4" borderId="3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5" borderId="18" xfId="0" applyNumberFormat="1" applyFont="1" applyFill="1" applyBorder="1" applyAlignment="1">
      <alignment vertical="center" wrapText="1"/>
    </xf>
    <xf numFmtId="49" fontId="3" fillId="6" borderId="3" xfId="0" applyNumberFormat="1" applyFont="1" applyFill="1" applyBorder="1" applyAlignment="1">
      <alignment horizontal="left" vertical="center" wrapText="1"/>
    </xf>
    <xf numFmtId="49" fontId="3" fillId="7" borderId="17" xfId="0" applyNumberFormat="1" applyFont="1" applyFill="1" applyBorder="1" applyAlignment="1">
      <alignment horizontal="left" vertical="center" wrapText="1"/>
    </xf>
    <xf numFmtId="49" fontId="3" fillId="4" borderId="18" xfId="0" applyNumberFormat="1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>
      <alignment vertical="top" wrapText="1"/>
    </xf>
    <xf numFmtId="0" fontId="3" fillId="4" borderId="19" xfId="0" applyFont="1" applyFill="1" applyBorder="1">
      <alignment vertical="top" wrapText="1"/>
    </xf>
    <xf numFmtId="0" fontId="3" fillId="4" borderId="20" xfId="0" applyFont="1" applyFill="1" applyBorder="1">
      <alignment vertical="top" wrapText="1"/>
    </xf>
    <xf numFmtId="0" fontId="3" fillId="4" borderId="21" xfId="0" applyFont="1" applyFill="1" applyBorder="1">
      <alignment vertical="top" wrapText="1"/>
    </xf>
    <xf numFmtId="49" fontId="3" fillId="4" borderId="19" xfId="0" applyNumberFormat="1" applyFont="1" applyFill="1" applyBorder="1">
      <alignment vertical="top" wrapText="1"/>
    </xf>
    <xf numFmtId="49" fontId="3" fillId="2" borderId="22" xfId="0" applyNumberFormat="1" applyFont="1" applyFill="1" applyBorder="1">
      <alignment vertical="top" wrapText="1"/>
    </xf>
    <xf numFmtId="49" fontId="1" fillId="0" borderId="23" xfId="0" applyNumberFormat="1" applyFont="1" applyBorder="1">
      <alignment vertical="top" wrapText="1"/>
    </xf>
    <xf numFmtId="49" fontId="1" fillId="0" borderId="24" xfId="0" applyNumberFormat="1" applyFont="1" applyBorder="1">
      <alignment vertical="top" wrapText="1"/>
    </xf>
    <xf numFmtId="49" fontId="1" fillId="0" borderId="25" xfId="0" applyNumberFormat="1" applyFont="1" applyBorder="1">
      <alignment vertical="top" wrapText="1"/>
    </xf>
    <xf numFmtId="49" fontId="1" fillId="0" borderId="26" xfId="0" applyNumberFormat="1" applyFont="1" applyBorder="1">
      <alignment vertical="top" wrapText="1"/>
    </xf>
    <xf numFmtId="0" fontId="3" fillId="8" borderId="25" xfId="0" applyFont="1" applyFill="1" applyBorder="1">
      <alignment vertical="top" wrapText="1"/>
    </xf>
    <xf numFmtId="0" fontId="1" fillId="0" borderId="26" xfId="0" applyNumberFormat="1" applyFont="1" applyBorder="1">
      <alignment vertical="top" wrapText="1"/>
    </xf>
    <xf numFmtId="49" fontId="1" fillId="9" borderId="2" xfId="0" applyNumberFormat="1" applyFont="1" applyFill="1" applyBorder="1">
      <alignment vertical="top" wrapText="1"/>
    </xf>
    <xf numFmtId="49" fontId="1" fillId="9" borderId="17" xfId="0" applyNumberFormat="1" applyFont="1" applyFill="1" applyBorder="1">
      <alignment vertical="top" wrapText="1"/>
    </xf>
    <xf numFmtId="49" fontId="1" fillId="9" borderId="18" xfId="0" applyNumberFormat="1" applyFont="1" applyFill="1" applyBorder="1">
      <alignment vertical="top" wrapText="1"/>
    </xf>
    <xf numFmtId="49" fontId="1" fillId="9" borderId="3" xfId="0" applyNumberFormat="1" applyFont="1" applyFill="1" applyBorder="1">
      <alignment vertical="top" wrapText="1"/>
    </xf>
    <xf numFmtId="0" fontId="1" fillId="9" borderId="3" xfId="0" applyNumberFormat="1" applyFont="1" applyFill="1" applyBorder="1">
      <alignment vertical="top" wrapText="1"/>
    </xf>
    <xf numFmtId="49" fontId="1" fillId="0" borderId="17" xfId="0" applyNumberFormat="1" applyFont="1" applyBorder="1">
      <alignment vertical="top" wrapText="1"/>
    </xf>
    <xf numFmtId="49" fontId="1" fillId="0" borderId="18" xfId="0" applyNumberFormat="1" applyFont="1" applyBorder="1">
      <alignment vertical="top" wrapText="1"/>
    </xf>
    <xf numFmtId="0" fontId="1" fillId="0" borderId="3" xfId="0" applyNumberFormat="1" applyFont="1" applyBorder="1">
      <alignment vertical="top" wrapText="1"/>
    </xf>
    <xf numFmtId="49" fontId="3" fillId="6" borderId="3" xfId="0" applyNumberFormat="1" applyFont="1" applyFill="1" applyBorder="1" applyAlignment="1">
      <alignment vertical="center" wrapText="1"/>
    </xf>
    <xf numFmtId="49" fontId="3" fillId="7" borderId="17" xfId="0" applyNumberFormat="1" applyFont="1" applyFill="1" applyBorder="1" applyAlignment="1">
      <alignment vertical="center" wrapText="1"/>
    </xf>
    <xf numFmtId="49" fontId="3" fillId="4" borderId="18" xfId="0" applyNumberFormat="1" applyFont="1" applyFill="1" applyBorder="1" applyAlignment="1">
      <alignment horizontal="left" vertical="center" wrapText="1"/>
    </xf>
    <xf numFmtId="0" fontId="3" fillId="4" borderId="27" xfId="0" applyFont="1" applyFill="1" applyBorder="1">
      <alignment vertical="top" wrapText="1"/>
    </xf>
    <xf numFmtId="49" fontId="3" fillId="4" borderId="28" xfId="0" applyNumberFormat="1" applyFont="1" applyFill="1" applyBorder="1" applyAlignment="1">
      <alignment horizontal="center" vertical="top" wrapText="1"/>
    </xf>
    <xf numFmtId="0" fontId="3" fillId="4" borderId="28" xfId="0" applyFont="1" applyFill="1" applyBorder="1">
      <alignment vertical="top" wrapText="1"/>
    </xf>
    <xf numFmtId="0" fontId="3" fillId="4" borderId="29" xfId="0" applyFont="1" applyFill="1" applyBorder="1">
      <alignment vertical="top" wrapText="1"/>
    </xf>
    <xf numFmtId="49" fontId="3" fillId="4" borderId="30" xfId="0" applyNumberFormat="1" applyFont="1" applyFill="1" applyBorder="1" applyAlignment="1">
      <alignment horizontal="center" vertical="top" wrapText="1"/>
    </xf>
    <xf numFmtId="0" fontId="3" fillId="4" borderId="30" xfId="0" applyFont="1" applyFill="1" applyBorder="1">
      <alignment vertical="top" wrapText="1"/>
    </xf>
    <xf numFmtId="0" fontId="3" fillId="4" borderId="31" xfId="0" applyFont="1" applyFill="1" applyBorder="1">
      <alignment vertical="top" wrapText="1"/>
    </xf>
    <xf numFmtId="49" fontId="3" fillId="4" borderId="32" xfId="0" applyNumberFormat="1" applyFont="1" applyFill="1" applyBorder="1" applyAlignment="1">
      <alignment horizontal="left" vertical="center" wrapText="1"/>
    </xf>
    <xf numFmtId="49" fontId="3" fillId="4" borderId="33" xfId="0" applyNumberFormat="1" applyFont="1" applyFill="1" applyBorder="1" applyAlignment="1">
      <alignment horizontal="center" vertical="top" wrapText="1"/>
    </xf>
    <xf numFmtId="0" fontId="3" fillId="4" borderId="34" xfId="0" applyFont="1" applyFill="1" applyBorder="1">
      <alignment vertical="top" wrapText="1"/>
    </xf>
    <xf numFmtId="49" fontId="3" fillId="4" borderId="29" xfId="0" applyNumberFormat="1" applyFont="1" applyFill="1" applyBorder="1" applyAlignment="1">
      <alignment horizontal="center" vertical="top" wrapText="1"/>
    </xf>
    <xf numFmtId="0" fontId="3" fillId="4" borderId="35" xfId="0" applyFont="1" applyFill="1" applyBorder="1">
      <alignment vertical="top" wrapText="1"/>
    </xf>
    <xf numFmtId="49" fontId="3" fillId="4" borderId="36" xfId="0" applyNumberFormat="1" applyFont="1" applyFill="1" applyBorder="1">
      <alignment vertical="top" wrapText="1"/>
    </xf>
    <xf numFmtId="49" fontId="3" fillId="4" borderId="37" xfId="0" applyNumberFormat="1" applyFont="1" applyFill="1" applyBorder="1">
      <alignment vertical="top" wrapText="1"/>
    </xf>
    <xf numFmtId="49" fontId="3" fillId="4" borderId="38" xfId="0" applyNumberFormat="1" applyFont="1" applyFill="1" applyBorder="1">
      <alignment vertical="top" wrapText="1"/>
    </xf>
    <xf numFmtId="49" fontId="3" fillId="4" borderId="39" xfId="0" applyNumberFormat="1" applyFont="1" applyFill="1" applyBorder="1">
      <alignment vertical="top" wrapText="1"/>
    </xf>
    <xf numFmtId="49" fontId="3" fillId="4" borderId="40" xfId="0" applyNumberFormat="1" applyFont="1" applyFill="1" applyBorder="1">
      <alignment vertical="top" wrapText="1"/>
    </xf>
    <xf numFmtId="0" fontId="3" fillId="4" borderId="41" xfId="0" applyFont="1" applyFill="1" applyBorder="1">
      <alignment vertical="top" wrapText="1"/>
    </xf>
    <xf numFmtId="0" fontId="3" fillId="4" borderId="38" xfId="0" applyFont="1" applyFill="1" applyBorder="1">
      <alignment vertical="top" wrapText="1"/>
    </xf>
    <xf numFmtId="49" fontId="3" fillId="4" borderId="42" xfId="0" applyNumberFormat="1" applyFont="1" applyFill="1" applyBorder="1">
      <alignment vertical="top" wrapText="1"/>
    </xf>
    <xf numFmtId="49" fontId="3" fillId="4" borderId="43" xfId="0" applyNumberFormat="1" applyFont="1" applyFill="1" applyBorder="1">
      <alignment vertical="top" wrapText="1"/>
    </xf>
    <xf numFmtId="49" fontId="3" fillId="4" borderId="35" xfId="0" applyNumberFormat="1" applyFont="1" applyFill="1" applyBorder="1">
      <alignment vertical="top" wrapText="1"/>
    </xf>
    <xf numFmtId="49" fontId="3" fillId="4" borderId="44" xfId="0" applyNumberFormat="1" applyFont="1" applyFill="1" applyBorder="1">
      <alignment vertical="top" wrapText="1"/>
    </xf>
    <xf numFmtId="49" fontId="3" fillId="2" borderId="45" xfId="0" applyNumberFormat="1" applyFont="1" applyFill="1" applyBorder="1">
      <alignment vertical="top" wrapText="1"/>
    </xf>
    <xf numFmtId="0" fontId="1" fillId="0" borderId="23" xfId="0" applyNumberFormat="1" applyFont="1" applyBorder="1">
      <alignment vertical="top" wrapText="1"/>
    </xf>
    <xf numFmtId="0" fontId="1" fillId="0" borderId="24" xfId="0" applyNumberFormat="1" applyFont="1" applyBorder="1">
      <alignment vertical="top" wrapText="1"/>
    </xf>
    <xf numFmtId="0" fontId="1" fillId="0" borderId="45" xfId="0" applyNumberFormat="1" applyFont="1" applyBorder="1">
      <alignment vertical="top" wrapText="1"/>
    </xf>
    <xf numFmtId="0" fontId="1" fillId="0" borderId="46" xfId="0" applyNumberFormat="1" applyFont="1" applyBorder="1">
      <alignment vertical="top" wrapText="1"/>
    </xf>
    <xf numFmtId="0" fontId="1" fillId="0" borderId="47" xfId="0" applyNumberFormat="1" applyFont="1" applyBorder="1">
      <alignment vertical="top" wrapText="1"/>
    </xf>
    <xf numFmtId="0" fontId="1" fillId="0" borderId="48" xfId="0" applyFont="1" applyBorder="1">
      <alignment vertical="top" wrapText="1"/>
    </xf>
    <xf numFmtId="0" fontId="1" fillId="0" borderId="48" xfId="0" applyNumberFormat="1" applyFont="1" applyBorder="1">
      <alignment vertical="top" wrapText="1"/>
    </xf>
    <xf numFmtId="0" fontId="1" fillId="0" borderId="25" xfId="0" applyNumberFormat="1" applyFont="1" applyBorder="1">
      <alignment vertical="top" wrapText="1"/>
    </xf>
    <xf numFmtId="164" fontId="1" fillId="0" borderId="24" xfId="0" applyNumberFormat="1" applyFont="1" applyBorder="1">
      <alignment vertical="top" wrapText="1"/>
    </xf>
    <xf numFmtId="164" fontId="1" fillId="0" borderId="48" xfId="0" applyNumberFormat="1" applyFont="1" applyBorder="1">
      <alignment vertical="top" wrapText="1"/>
    </xf>
    <xf numFmtId="49" fontId="3" fillId="2" borderId="49" xfId="0" applyNumberFormat="1" applyFont="1" applyFill="1" applyBorder="1">
      <alignment vertical="top" wrapText="1"/>
    </xf>
    <xf numFmtId="0" fontId="1" fillId="0" borderId="2" xfId="0" applyNumberFormat="1" applyFont="1" applyBorder="1">
      <alignment vertical="top" wrapText="1"/>
    </xf>
    <xf numFmtId="0" fontId="1" fillId="0" borderId="17" xfId="0" applyNumberFormat="1" applyFont="1" applyBorder="1">
      <alignment vertical="top" wrapText="1"/>
    </xf>
    <xf numFmtId="0" fontId="1" fillId="0" borderId="49" xfId="0" applyNumberFormat="1" applyFont="1" applyBorder="1">
      <alignment vertical="top" wrapText="1"/>
    </xf>
    <xf numFmtId="0" fontId="1" fillId="0" borderId="50" xfId="0" applyNumberFormat="1" applyFont="1" applyBorder="1">
      <alignment vertical="top" wrapText="1"/>
    </xf>
    <xf numFmtId="0" fontId="1" fillId="0" borderId="51" xfId="0" applyNumberFormat="1" applyFont="1" applyBorder="1">
      <alignment vertical="top" wrapText="1"/>
    </xf>
    <xf numFmtId="0" fontId="1" fillId="0" borderId="31" xfId="0" applyFont="1" applyBorder="1">
      <alignment vertical="top" wrapText="1"/>
    </xf>
    <xf numFmtId="0" fontId="1" fillId="0" borderId="31" xfId="0" applyNumberFormat="1" applyFont="1" applyBorder="1">
      <alignment vertical="top" wrapText="1"/>
    </xf>
    <xf numFmtId="0" fontId="1" fillId="0" borderId="18" xfId="0" applyNumberFormat="1" applyFont="1" applyBorder="1">
      <alignment vertical="top" wrapText="1"/>
    </xf>
    <xf numFmtId="164" fontId="1" fillId="0" borderId="17" xfId="0" applyNumberFormat="1" applyFont="1" applyBorder="1">
      <alignment vertical="top" wrapText="1"/>
    </xf>
    <xf numFmtId="164" fontId="1" fillId="0" borderId="31" xfId="0" applyNumberFormat="1" applyFont="1" applyBorder="1">
      <alignment vertical="top" wrapText="1"/>
    </xf>
    <xf numFmtId="0" fontId="1" fillId="0" borderId="18" xfId="0" applyFont="1" applyBorder="1">
      <alignment vertical="top" wrapText="1"/>
    </xf>
    <xf numFmtId="0" fontId="1" fillId="0" borderId="17" xfId="0" applyFont="1" applyBorder="1">
      <alignment vertical="top" wrapText="1"/>
    </xf>
    <xf numFmtId="0" fontId="1" fillId="0" borderId="2" xfId="0" applyFont="1" applyBorder="1">
      <alignment vertical="top" wrapText="1"/>
    </xf>
    <xf numFmtId="0" fontId="1" fillId="0" borderId="3" xfId="0" applyFont="1" applyBorder="1">
      <alignment vertical="top" wrapText="1"/>
    </xf>
    <xf numFmtId="0" fontId="1" fillId="0" borderId="49" xfId="0" applyFont="1" applyBorder="1">
      <alignment vertical="top" wrapText="1"/>
    </xf>
    <xf numFmtId="0" fontId="1" fillId="0" borderId="50" xfId="0" applyFont="1" applyBorder="1">
      <alignment vertical="top" wrapText="1"/>
    </xf>
    <xf numFmtId="0" fontId="1" fillId="0" borderId="51" xfId="0" applyFont="1" applyBorder="1">
      <alignment vertical="top" wrapText="1"/>
    </xf>
    <xf numFmtId="49" fontId="3" fillId="2" borderId="52" xfId="0" applyNumberFormat="1" applyFont="1" applyFill="1" applyBorder="1">
      <alignment vertical="top" wrapText="1"/>
    </xf>
    <xf numFmtId="0" fontId="1" fillId="0" borderId="14" xfId="0" applyFont="1" applyBorder="1">
      <alignment vertical="top" wrapText="1"/>
    </xf>
    <xf numFmtId="0" fontId="1" fillId="0" borderId="15" xfId="0" applyFont="1" applyBorder="1">
      <alignment vertical="top" wrapText="1"/>
    </xf>
    <xf numFmtId="0" fontId="1" fillId="0" borderId="53" xfId="0" applyFont="1" applyBorder="1">
      <alignment vertical="top" wrapText="1"/>
    </xf>
    <xf numFmtId="0" fontId="1" fillId="0" borderId="52" xfId="0" applyFont="1" applyBorder="1">
      <alignment vertical="top" wrapText="1"/>
    </xf>
    <xf numFmtId="0" fontId="1" fillId="0" borderId="54" xfId="0" applyFont="1" applyBorder="1">
      <alignment vertical="top" wrapText="1"/>
    </xf>
    <xf numFmtId="0" fontId="1" fillId="0" borderId="55" xfId="0" applyFont="1" applyBorder="1">
      <alignment vertical="top" wrapText="1"/>
    </xf>
    <xf numFmtId="49" fontId="1" fillId="0" borderId="56" xfId="0" applyNumberFormat="1" applyFont="1" applyBorder="1">
      <alignment vertical="top" wrapText="1"/>
    </xf>
    <xf numFmtId="164" fontId="1" fillId="0" borderId="57" xfId="0" applyNumberFormat="1" applyFont="1" applyBorder="1">
      <alignment vertical="top" wrapText="1"/>
    </xf>
    <xf numFmtId="164" fontId="1" fillId="0" borderId="58" xfId="0" applyNumberFormat="1" applyFont="1" applyBorder="1">
      <alignment vertical="top" wrapText="1"/>
    </xf>
    <xf numFmtId="49" fontId="3" fillId="2" borderId="59" xfId="0" applyNumberFormat="1" applyFont="1" applyFill="1" applyBorder="1">
      <alignment vertical="top" wrapText="1"/>
    </xf>
    <xf numFmtId="0" fontId="1" fillId="0" borderId="60" xfId="0" applyNumberFormat="1" applyFont="1" applyBorder="1">
      <alignment vertical="top" wrapText="1"/>
    </xf>
    <xf numFmtId="0" fontId="1" fillId="0" borderId="61" xfId="0" applyNumberFormat="1" applyFont="1" applyBorder="1">
      <alignment vertical="top" wrapText="1"/>
    </xf>
    <xf numFmtId="0" fontId="1" fillId="0" borderId="62" xfId="0" applyNumberFormat="1" applyFont="1" applyBorder="1">
      <alignment vertical="top" wrapText="1"/>
    </xf>
    <xf numFmtId="0" fontId="1" fillId="0" borderId="63" xfId="0" applyNumberFormat="1" applyFont="1" applyBorder="1">
      <alignment vertical="top" wrapText="1"/>
    </xf>
    <xf numFmtId="0" fontId="1" fillId="0" borderId="64" xfId="0" applyFont="1" applyBorder="1">
      <alignment vertical="top" wrapText="1"/>
    </xf>
    <xf numFmtId="0" fontId="1" fillId="0" borderId="65" xfId="0" applyFont="1" applyBorder="1">
      <alignment vertical="top" wrapText="1"/>
    </xf>
    <xf numFmtId="0" fontId="1" fillId="0" borderId="66" xfId="0" applyFont="1" applyBorder="1">
      <alignment vertical="top" wrapText="1"/>
    </xf>
    <xf numFmtId="49" fontId="1" fillId="2" borderId="67" xfId="0" applyNumberFormat="1" applyFont="1" applyFill="1" applyBorder="1">
      <alignment vertical="top" wrapText="1"/>
    </xf>
    <xf numFmtId="49" fontId="1" fillId="0" borderId="65" xfId="0" applyNumberFormat="1" applyFont="1" applyBorder="1">
      <alignment vertical="top" wrapText="1"/>
    </xf>
    <xf numFmtId="49" fontId="1" fillId="2" borderId="49" xfId="0" applyNumberFormat="1" applyFont="1" applyFill="1" applyBorder="1">
      <alignment vertical="top" wrapText="1"/>
    </xf>
    <xf numFmtId="49" fontId="3" fillId="3" borderId="49" xfId="0" applyNumberFormat="1" applyFont="1" applyFill="1" applyBorder="1">
      <alignment vertical="top" wrapText="1"/>
    </xf>
    <xf numFmtId="0" fontId="1" fillId="3" borderId="31" xfId="0" applyNumberFormat="1" applyFont="1" applyFill="1" applyBorder="1">
      <alignment vertical="top" wrapText="1"/>
    </xf>
    <xf numFmtId="0" fontId="3" fillId="2" borderId="49" xfId="0" applyFont="1" applyFill="1" applyBorder="1">
      <alignment vertical="top" wrapText="1"/>
    </xf>
    <xf numFmtId="0" fontId="3" fillId="5" borderId="68" xfId="0" applyNumberFormat="1" applyFont="1" applyFill="1" applyBorder="1">
      <alignment vertical="top" wrapText="1"/>
    </xf>
    <xf numFmtId="164" fontId="3" fillId="5" borderId="69" xfId="0" applyNumberFormat="1" applyFont="1" applyFill="1" applyBorder="1">
      <alignment vertical="top" wrapText="1"/>
    </xf>
    <xf numFmtId="164" fontId="3" fillId="5" borderId="70" xfId="0" applyNumberFormat="1" applyFont="1" applyFill="1" applyBorder="1">
      <alignment vertical="top" wrapText="1"/>
    </xf>
    <xf numFmtId="0" fontId="1" fillId="0" borderId="71" xfId="0" applyNumberFormat="1" applyFont="1" applyBorder="1">
      <alignment vertical="top" wrapText="1"/>
    </xf>
    <xf numFmtId="164" fontId="1" fillId="0" borderId="72" xfId="0" applyNumberFormat="1" applyFont="1" applyBorder="1">
      <alignment vertical="top" wrapText="1"/>
    </xf>
    <xf numFmtId="164" fontId="1" fillId="0" borderId="73" xfId="0" applyNumberFormat="1" applyFont="1" applyBorder="1">
      <alignment vertical="top" wrapText="1"/>
    </xf>
    <xf numFmtId="49" fontId="3" fillId="2" borderId="74" xfId="0" applyNumberFormat="1" applyFont="1" applyFill="1" applyBorder="1">
      <alignment vertical="top" wrapText="1"/>
    </xf>
    <xf numFmtId="49" fontId="1" fillId="0" borderId="5" xfId="0" applyNumberFormat="1" applyFont="1" applyBorder="1">
      <alignment vertical="top" wrapText="1"/>
    </xf>
    <xf numFmtId="0" fontId="1" fillId="0" borderId="6" xfId="0" applyFont="1" applyBorder="1">
      <alignment vertical="top" wrapText="1"/>
    </xf>
    <xf numFmtId="0" fontId="1" fillId="0" borderId="57" xfId="0" applyFont="1" applyBorder="1">
      <alignment vertical="top" wrapText="1"/>
    </xf>
    <xf numFmtId="49" fontId="1" fillId="0" borderId="58" xfId="0" applyNumberFormat="1" applyFont="1" applyBorder="1">
      <alignment vertical="top" wrapText="1"/>
    </xf>
    <xf numFmtId="0" fontId="1" fillId="0" borderId="58" xfId="0" applyFont="1" applyBorder="1">
      <alignment vertical="top" wrapText="1"/>
    </xf>
    <xf numFmtId="49" fontId="1" fillId="0" borderId="57" xfId="0" applyNumberFormat="1" applyFont="1" applyBorder="1">
      <alignment vertical="top" wrapText="1"/>
    </xf>
    <xf numFmtId="0" fontId="1" fillId="0" borderId="12" xfId="0" applyFont="1" applyBorder="1">
      <alignment vertical="top" wrapText="1"/>
    </xf>
    <xf numFmtId="0" fontId="3" fillId="2" borderId="10" xfId="0" applyFont="1" applyFill="1" applyBorder="1">
      <alignment vertical="top" wrapText="1"/>
    </xf>
    <xf numFmtId="0" fontId="1" fillId="0" borderId="11" xfId="0" applyFont="1" applyBorder="1">
      <alignment vertical="top" wrapText="1"/>
    </xf>
    <xf numFmtId="49" fontId="1" fillId="3" borderId="12" xfId="0" applyNumberFormat="1" applyFont="1" applyFill="1" applyBorder="1">
      <alignment vertical="top" wrapText="1"/>
    </xf>
    <xf numFmtId="164" fontId="1" fillId="0" borderId="3" xfId="0" applyNumberFormat="1" applyFont="1" applyBorder="1">
      <alignment vertical="top" wrapText="1"/>
    </xf>
  </cellXfs>
  <cellStyles count="1">
    <cellStyle name="Standard" xfId="0" builtinId="0"/>
  </cellStyles>
  <dxfs count="5">
    <dxf>
      <font>
        <b/>
        <color rgb="FF5E5E5E"/>
      </font>
      <fill>
        <patternFill patternType="solid">
          <fgColor indexed="19"/>
          <bgColor indexed="20"/>
        </patternFill>
      </fill>
    </dxf>
    <dxf>
      <font>
        <b/>
        <color rgb="FF5E5E5E"/>
      </font>
      <fill>
        <patternFill patternType="solid">
          <fgColor indexed="19"/>
          <bgColor indexed="20"/>
        </patternFill>
      </fill>
    </dxf>
    <dxf>
      <font>
        <b/>
        <color rgb="FF5E5E5E"/>
      </font>
      <fill>
        <patternFill patternType="solid">
          <fgColor indexed="19"/>
          <bgColor indexed="20"/>
        </patternFill>
      </fill>
    </dxf>
    <dxf>
      <font>
        <b/>
        <color rgb="FF5E5E5E"/>
      </font>
      <fill>
        <patternFill patternType="solid">
          <fgColor indexed="19"/>
          <bgColor indexed="20"/>
        </patternFill>
      </fill>
    </dxf>
    <dxf>
      <font>
        <color rgb="FF5E5E5E"/>
      </font>
      <fill>
        <patternFill patternType="solid">
          <fgColor indexed="19"/>
          <bgColor indexed="2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BDBDB"/>
      <rgbColor rgb="FFA5A5A5"/>
      <rgbColor rgb="FF3F3F3F"/>
      <rgbColor rgb="FF7F7F7F"/>
      <rgbColor rgb="FFFFF056"/>
      <rgbColor rgb="FFBDC0BF"/>
      <rgbColor rgb="FFFE634D"/>
      <rgbColor rgb="FFFFD931"/>
      <rgbColor rgb="FF60D836"/>
      <rgbColor rgb="FFACE0F6"/>
      <rgbColor rgb="00000000"/>
      <rgbColor rgb="FFD5D5D5"/>
      <rgbColor rgb="FF5E5E5E"/>
      <rgbColor rgb="FFF4F4F4"/>
      <rgbColor rgb="FF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503923</xdr:colOff>
      <xdr:row>0</xdr:row>
      <xdr:rowOff>491909</xdr:rowOff>
    </xdr:to>
    <xdr:sp macro="" textlink="">
      <xdr:nvSpPr>
        <xdr:cNvPr id="2" name="Alle Punkte bitte über die weiteren Tabellenblätter eintragen!…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-19050" y="-284392"/>
          <a:ext cx="4174224" cy="49191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Alle Punkte bitte über die weiteren Tabellenblätter eintragen!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Die Übersicht errechnet sich automatisch!</a:t>
          </a:r>
        </a:p>
      </xdr:txBody>
    </xdr:sp>
    <xdr:clientData/>
  </xdr:twoCellAnchor>
  <xdr:twoCellAnchor>
    <xdr:from>
      <xdr:col>0</xdr:col>
      <xdr:colOff>0</xdr:colOff>
      <xdr:row>16</xdr:row>
      <xdr:rowOff>14364</xdr:rowOff>
    </xdr:from>
    <xdr:to>
      <xdr:col>3</xdr:col>
      <xdr:colOff>30557</xdr:colOff>
      <xdr:row>20</xdr:row>
      <xdr:rowOff>181951</xdr:rowOff>
    </xdr:to>
    <xdr:sp macro="" textlink="">
      <xdr:nvSpPr>
        <xdr:cNvPr id="3" name="Die hier dargestellte Gesamtnote dient als Orientierung bei der Bewertung.…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-19050" y="4750829"/>
          <a:ext cx="5529658" cy="11785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Die hier dargestellte Gesamtnote dient als </a:t>
          </a:r>
          <a:r>
            <a:rPr sz="11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Orientierung bei der Bewertung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. </a:t>
          </a: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Ich behalte mir vor, den „Faktor Mensch“, den Prozess der Entstehung und individuelle Einflüsse mit in die Bewertung einer Arbeit einzubeziehen.</a:t>
          </a: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sz="1100" b="0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Stand:</a:t>
          </a: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2024-04-19: angepasste Gewichtung; Korrektur in den Berechungsformeln.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954918</xdr:rowOff>
    </xdr:from>
    <xdr:to>
      <xdr:col>2</xdr:col>
      <xdr:colOff>1232535</xdr:colOff>
      <xdr:row>12</xdr:row>
      <xdr:rowOff>96119</xdr:rowOff>
    </xdr:to>
    <xdr:sp macro="" textlink="">
      <xdr:nvSpPr>
        <xdr:cNvPr id="5" name="* Dokumentvorlage orientiert sich an der Vorlage für Dissertationen des KSP-Verlags…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-19051" y="7781803"/>
          <a:ext cx="4915536" cy="63853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* Dokumentvorlage orientiert sich an der Vorlage für Dissertationen des KSP-Verlags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** Nur relevant, sofern der Umfang in der PO angegeben 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showGridLines="0" tabSelected="1" zoomScale="150" zoomScaleNormal="150" workbookViewId="0">
      <pane xSplit="1" topLeftCell="B1" activePane="topRight" state="frozen"/>
      <selection pane="topRight" activeCell="E3" sqref="E3"/>
    </sheetView>
  </sheetViews>
  <sheetFormatPr baseColWidth="10" defaultColWidth="16.33203125" defaultRowHeight="20" customHeight="1" x14ac:dyDescent="0.15"/>
  <cols>
    <col min="1" max="1" width="20" style="1" customWidth="1"/>
    <col min="2" max="2" width="28.1640625" style="1" customWidth="1"/>
    <col min="3" max="3" width="24" style="1" customWidth="1"/>
    <col min="4" max="4" width="16.33203125" style="1" customWidth="1"/>
    <col min="5" max="16384" width="16.33203125" style="1"/>
  </cols>
  <sheetData>
    <row r="1" spans="1:3" ht="40.5" customHeight="1" x14ac:dyDescent="0.15"/>
    <row r="2" spans="1:3" ht="28.75" customHeight="1" x14ac:dyDescent="0.15">
      <c r="A2" s="2" t="s">
        <v>0</v>
      </c>
      <c r="B2" s="2"/>
      <c r="C2" s="2"/>
    </row>
    <row r="3" spans="1:3" ht="20" customHeight="1" x14ac:dyDescent="0.15">
      <c r="A3" s="3" t="s">
        <v>1</v>
      </c>
      <c r="B3" s="4" t="s">
        <v>2</v>
      </c>
      <c r="C3" s="5"/>
    </row>
    <row r="4" spans="1:3" ht="40.5" customHeight="1" x14ac:dyDescent="0.15">
      <c r="A4" s="3" t="s">
        <v>3</v>
      </c>
      <c r="B4" s="6"/>
      <c r="C4" s="5"/>
    </row>
    <row r="5" spans="1:3" ht="20.25" customHeight="1" x14ac:dyDescent="0.15">
      <c r="A5" s="7" t="s">
        <v>4</v>
      </c>
      <c r="B5" s="8"/>
      <c r="C5" s="9"/>
    </row>
    <row r="6" spans="1:3" ht="20.75" customHeight="1" x14ac:dyDescent="0.15">
      <c r="A6" s="10" t="s">
        <v>5</v>
      </c>
      <c r="B6" s="11" t="s">
        <v>6</v>
      </c>
      <c r="C6" s="12" t="s">
        <v>7</v>
      </c>
    </row>
    <row r="7" spans="1:3" ht="20.25" customHeight="1" x14ac:dyDescent="0.15">
      <c r="A7" s="13" t="s">
        <v>8</v>
      </c>
      <c r="B7" s="14" t="str">
        <f>IF($B$3="Hausarbeit",Berechnungen!E4,IF($B$3="Bachelor-Thesis",Berechnungen!F4,IF($B$3="Master-Thesis",Berechnungen!G4,"keine Auswahl")))</f>
        <v>keine Auswahl</v>
      </c>
      <c r="C7" s="15" t="str">
        <f>IF($B$3="Hausarbeit",Berechnungen!B4,IF($B$3="Bachelor-Thesis",Berechnungen!C4,IF($B$3="Master-Thesis",Berechnungen!D4,"keine Auswahl")))</f>
        <v>keine Auswahl</v>
      </c>
    </row>
    <row r="8" spans="1:3" ht="20" customHeight="1" x14ac:dyDescent="0.15">
      <c r="A8" s="3" t="s">
        <v>9</v>
      </c>
      <c r="B8" s="16" t="str">
        <f>IF($B$3="Hausarbeit",Berechnungen!E5,IF($B$3="Bachelor-Thesis",Berechnungen!F5,IF($B$3="Master-Thesis",Berechnungen!G5,"keine Auswahl")))</f>
        <v>keine Auswahl</v>
      </c>
      <c r="C8" s="17" t="str">
        <f>IF($B$3="Hausarbeit",Berechnungen!B5,IF($B$3="Bachelor-Thesis",Berechnungen!C5,IF($B$3="Master-Thesis",Berechnungen!D5,"keine Auswahl")))</f>
        <v>keine Auswahl</v>
      </c>
    </row>
    <row r="9" spans="1:3" ht="20" customHeight="1" x14ac:dyDescent="0.15">
      <c r="A9" s="3" t="s">
        <v>10</v>
      </c>
      <c r="B9" s="16" t="str">
        <f>IF($B$3="Hausarbeit",Berechnungen!E6,IF($B$3="Bachelor-Thesis",Berechnungen!F6,IF($B$3="Master-Thesis",Berechnungen!G6,"keine Auswahl")))</f>
        <v>keine Auswahl</v>
      </c>
      <c r="C9" s="17" t="str">
        <f>IF($B$3="Hausarbeit",Berechnungen!B6,IF($B$3="Bachelor-Thesis",Berechnungen!C6,IF($B$3="Master-Thesis",Berechnungen!D6,"keine Auswahl")))</f>
        <v>keine Auswahl</v>
      </c>
    </row>
    <row r="10" spans="1:3" ht="20" customHeight="1" x14ac:dyDescent="0.15">
      <c r="A10" s="3" t="s">
        <v>11</v>
      </c>
      <c r="B10" s="16" t="str">
        <f>IF($B$3="Hausarbeit",Berechnungen!E7,IF($B$3="Bachelor-Thesis",Berechnungen!F7,IF($B$3="Master-Thesis",Berechnungen!G7,"keine Auswahl")))</f>
        <v>keine Auswahl</v>
      </c>
      <c r="C10" s="17" t="str">
        <f>IF($B$3="Hausarbeit",Berechnungen!B7,IF($B$3="Bachelor-Thesis",Berechnungen!C7,IF($B$3="Master-Thesis",Berechnungen!D7,"keine Auswahl")))</f>
        <v>keine Auswahl</v>
      </c>
    </row>
    <row r="11" spans="1:3" ht="20" customHeight="1" x14ac:dyDescent="0.15">
      <c r="A11" s="3" t="s">
        <v>12</v>
      </c>
      <c r="B11" s="16" t="str">
        <f>IF($B$3="Hausarbeit",Berechnungen!E8,IF($B$3="Bachelor-Thesis",Berechnungen!F8,IF($B$3="Master-Thesis",Berechnungen!G8,"keine Auswahl")))</f>
        <v>keine Auswahl</v>
      </c>
      <c r="C11" s="17" t="str">
        <f>IF($B$3="Hausarbeit",Berechnungen!B8,IF($B$3="Bachelor-Thesis",Berechnungen!C8,IF($B$3="Master-Thesis",Berechnungen!D8,"keine Auswahl")))</f>
        <v>keine Auswahl</v>
      </c>
    </row>
    <row r="12" spans="1:3" ht="20" customHeight="1" x14ac:dyDescent="0.15">
      <c r="A12" s="18" t="s">
        <v>13</v>
      </c>
      <c r="B12" s="16" t="str">
        <f>IF($B$3="Hausarbeit",Berechnungen!E9,IF($B$3="Bachelor-Thesis",Berechnungen!F9,IF($B$3="Master-Thesis",Berechnungen!G9,"keine Auswahl")))</f>
        <v>keine Auswahl</v>
      </c>
      <c r="C12" s="17" t="str">
        <f>IF($B$3="Hausarbeit",Berechnungen!B9,IF($B$3="Bachelor-Thesis",Berechnungen!C9,IF($B$3="Master-Thesis",Berechnungen!D9,"keine Auswahl")))</f>
        <v>keine Auswahl</v>
      </c>
    </row>
    <row r="13" spans="1:3" ht="20.75" customHeight="1" x14ac:dyDescent="0.15">
      <c r="A13" s="19" t="s">
        <v>14</v>
      </c>
      <c r="B13" s="20" t="str">
        <f>IF($B$3="Hausarbeit",Berechnungen!E10,IF($B$3="Bachelor-Thesis",Berechnungen!F10,IF($B$3="Master-Thesis",Berechnungen!G10,"keine Auswahl")))</f>
        <v>keine Auswahl</v>
      </c>
      <c r="C13" s="21" t="str">
        <f>IF($B$3="Hausarbeit",Berechnungen!B10,IF($B$3="Bachelor-Thesis",Berechnungen!C10,IF($B$3="Master-Thesis",Berechnungen!D10,"keine Auswahl")))</f>
        <v>keine Auswahl</v>
      </c>
    </row>
    <row r="14" spans="1:3" ht="20.75" customHeight="1" x14ac:dyDescent="0.15">
      <c r="A14" s="22" t="s">
        <v>15</v>
      </c>
      <c r="B14" s="23" t="str">
        <f>IF($B$3="Hausarbeit",Berechnungen!E11,IF($B$3="Bachelor-Thesis",Berechnungen!F11,IF($B$3="Master-Thesis",Berechnungen!G11,"keine Auswahl")))</f>
        <v>keine Auswahl</v>
      </c>
      <c r="C14" s="23" t="str">
        <f>IF($B$3="Hausarbeit",Berechnungen!B11,IF($B$3="Bachelor-Thesis",Berechnungen!C11,IF($B$3="Master-Thesis",Berechnungen!D11,"keine Auswahl")))</f>
        <v>keine Auswahl</v>
      </c>
    </row>
    <row r="15" spans="1:3" ht="20" customHeight="1" x14ac:dyDescent="0.15">
      <c r="A15" s="24" t="s">
        <v>16</v>
      </c>
      <c r="B15" s="17" t="str">
        <f>IF($B$3="Hausarbeit",Berechnungen!E15,IF($B$3="Bachelor-Thesis",Berechnungen!F15,IF($B$3="Master-Thesis",Berechnungen!G15,"keine Auswahl")))</f>
        <v>keine Auswahl</v>
      </c>
      <c r="C15" s="25"/>
    </row>
  </sheetData>
  <mergeCells count="4">
    <mergeCell ref="A2:C2"/>
    <mergeCell ref="B3:C3"/>
    <mergeCell ref="B4:C4"/>
    <mergeCell ref="B5:C5"/>
  </mergeCells>
  <dataValidations count="1">
    <dataValidation type="list" allowBlank="1" showInputMessage="1" showErrorMessage="1" sqref="B3" xr:uid="{00000000-0002-0000-0000-000000000000}">
      <formula1>"* bitte auswählen * ,Hausarbeit,Bachelor-Thesis,Master-Thesis"</formula1>
    </dataValidation>
  </dataValidation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G4" sqref="G4"/>
    </sheetView>
  </sheetViews>
  <sheetFormatPr baseColWidth="10" defaultColWidth="16.33203125" defaultRowHeight="20" customHeight="1" x14ac:dyDescent="0.15"/>
  <cols>
    <col min="1" max="1" width="22.6640625" style="1" customWidth="1"/>
    <col min="2" max="6" width="25.6640625" style="1" customWidth="1"/>
    <col min="7" max="7" width="16.33203125" style="1" customWidth="1"/>
    <col min="8" max="10" width="11" style="1" customWidth="1"/>
    <col min="11" max="11" width="16.33203125" style="1" customWidth="1"/>
    <col min="12" max="16384" width="16.33203125" style="1"/>
  </cols>
  <sheetData>
    <row r="1" spans="1:10" ht="28.75" customHeight="1" x14ac:dyDescent="0.1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20" customHeight="1" x14ac:dyDescent="0.15">
      <c r="A2" s="26" t="s">
        <v>18</v>
      </c>
      <c r="B2" s="27" t="s">
        <v>19</v>
      </c>
      <c r="C2" s="28" t="s">
        <v>20</v>
      </c>
      <c r="D2" s="29" t="s">
        <v>21</v>
      </c>
      <c r="E2" s="30" t="s">
        <v>22</v>
      </c>
      <c r="F2" s="31" t="s">
        <v>23</v>
      </c>
      <c r="G2" s="32" t="s">
        <v>6</v>
      </c>
      <c r="H2" s="33" t="s">
        <v>24</v>
      </c>
      <c r="I2" s="34"/>
      <c r="J2" s="34"/>
    </row>
    <row r="3" spans="1:10" ht="20.25" customHeight="1" x14ac:dyDescent="0.15">
      <c r="A3" s="35"/>
      <c r="B3" s="35"/>
      <c r="C3" s="36"/>
      <c r="D3" s="37"/>
      <c r="E3" s="35"/>
      <c r="F3" s="36"/>
      <c r="G3" s="37"/>
      <c r="H3" s="38" t="s">
        <v>25</v>
      </c>
      <c r="I3" s="38" t="s">
        <v>26</v>
      </c>
      <c r="J3" s="38" t="s">
        <v>27</v>
      </c>
    </row>
    <row r="4" spans="1:10" ht="78" customHeight="1" x14ac:dyDescent="0.15">
      <c r="A4" s="39" t="s">
        <v>28</v>
      </c>
      <c r="B4" s="40" t="s">
        <v>29</v>
      </c>
      <c r="C4" s="41" t="s">
        <v>30</v>
      </c>
      <c r="D4" s="42" t="s">
        <v>31</v>
      </c>
      <c r="E4" s="43" t="s">
        <v>32</v>
      </c>
      <c r="F4" s="41" t="s">
        <v>33</v>
      </c>
      <c r="G4" s="44"/>
      <c r="H4" s="45">
        <v>1</v>
      </c>
      <c r="I4" s="45">
        <v>0.5</v>
      </c>
      <c r="J4" s="45">
        <v>0.3</v>
      </c>
    </row>
    <row r="5" spans="1:10" ht="78" customHeight="1" x14ac:dyDescent="0.15">
      <c r="A5" s="3" t="s">
        <v>34</v>
      </c>
      <c r="B5" s="46" t="s">
        <v>35</v>
      </c>
      <c r="C5" s="47" t="s">
        <v>36</v>
      </c>
      <c r="D5" s="48" t="s">
        <v>37</v>
      </c>
      <c r="E5" s="49" t="s">
        <v>38</v>
      </c>
      <c r="F5" s="47" t="s">
        <v>39</v>
      </c>
      <c r="G5" s="44"/>
      <c r="H5" s="50">
        <v>0.5</v>
      </c>
      <c r="I5" s="50">
        <v>0.7</v>
      </c>
      <c r="J5" s="50">
        <v>1</v>
      </c>
    </row>
    <row r="6" spans="1:10" ht="78" customHeight="1" x14ac:dyDescent="0.15">
      <c r="A6" s="3" t="s">
        <v>40</v>
      </c>
      <c r="B6" s="16" t="s">
        <v>41</v>
      </c>
      <c r="C6" s="51" t="s">
        <v>42</v>
      </c>
      <c r="D6" s="52" t="s">
        <v>43</v>
      </c>
      <c r="E6" s="17" t="s">
        <v>44</v>
      </c>
      <c r="F6" s="51" t="s">
        <v>45</v>
      </c>
      <c r="G6" s="44"/>
      <c r="H6" s="53">
        <v>0.5</v>
      </c>
      <c r="I6" s="53">
        <v>1</v>
      </c>
      <c r="J6" s="53">
        <v>1.5</v>
      </c>
    </row>
    <row r="7" spans="1:10" ht="78" customHeight="1" x14ac:dyDescent="0.15">
      <c r="A7" s="3" t="s">
        <v>46</v>
      </c>
      <c r="B7" s="46" t="s">
        <v>47</v>
      </c>
      <c r="C7" s="47" t="s">
        <v>48</v>
      </c>
      <c r="D7" s="48" t="s">
        <v>49</v>
      </c>
      <c r="E7" s="49" t="s">
        <v>50</v>
      </c>
      <c r="F7" s="47" t="s">
        <v>51</v>
      </c>
      <c r="G7" s="44"/>
      <c r="H7" s="50">
        <v>0.7</v>
      </c>
      <c r="I7" s="50">
        <v>1</v>
      </c>
      <c r="J7" s="50">
        <v>2</v>
      </c>
    </row>
    <row r="8" spans="1:10" ht="78" customHeight="1" x14ac:dyDescent="0.15">
      <c r="A8" s="3" t="s">
        <v>52</v>
      </c>
      <c r="B8" s="16" t="s">
        <v>53</v>
      </c>
      <c r="C8" s="51" t="s">
        <v>54</v>
      </c>
      <c r="D8" s="52" t="s">
        <v>55</v>
      </c>
      <c r="E8" s="17" t="s">
        <v>56</v>
      </c>
      <c r="F8" s="51" t="s">
        <v>57</v>
      </c>
      <c r="G8" s="44"/>
      <c r="H8" s="53">
        <v>2</v>
      </c>
      <c r="I8" s="53">
        <v>1.5</v>
      </c>
      <c r="J8" s="53">
        <v>3</v>
      </c>
    </row>
    <row r="9" spans="1:10" ht="78" customHeight="1" x14ac:dyDescent="0.15">
      <c r="A9" s="3" t="s">
        <v>58</v>
      </c>
      <c r="B9" s="46" t="s">
        <v>59</v>
      </c>
      <c r="C9" s="47" t="s">
        <v>60</v>
      </c>
      <c r="D9" s="48" t="s">
        <v>61</v>
      </c>
      <c r="E9" s="49" t="s">
        <v>62</v>
      </c>
      <c r="F9" s="47" t="s">
        <v>63</v>
      </c>
      <c r="G9" s="44"/>
      <c r="H9" s="50">
        <v>0.5</v>
      </c>
      <c r="I9" s="50">
        <v>1</v>
      </c>
      <c r="J9" s="50">
        <v>2</v>
      </c>
    </row>
    <row r="10" spans="1:10" ht="78" customHeight="1" x14ac:dyDescent="0.15">
      <c r="A10" s="3" t="s">
        <v>64</v>
      </c>
      <c r="B10" s="16" t="s">
        <v>65</v>
      </c>
      <c r="C10" s="51" t="s">
        <v>66</v>
      </c>
      <c r="D10" s="52" t="s">
        <v>67</v>
      </c>
      <c r="E10" s="17" t="s">
        <v>68</v>
      </c>
      <c r="F10" s="51" t="s">
        <v>69</v>
      </c>
      <c r="G10" s="44"/>
      <c r="H10" s="53">
        <v>0.5</v>
      </c>
      <c r="I10" s="53">
        <v>1</v>
      </c>
      <c r="J10" s="53">
        <v>1</v>
      </c>
    </row>
  </sheetData>
  <mergeCells count="9">
    <mergeCell ref="A1:J1"/>
    <mergeCell ref="H2:J2"/>
    <mergeCell ref="A2:A3"/>
    <mergeCell ref="G2:G3"/>
    <mergeCell ref="C2:C3"/>
    <mergeCell ref="B2:B3"/>
    <mergeCell ref="D2:D3"/>
    <mergeCell ref="E2:E3"/>
    <mergeCell ref="F2:F3"/>
  </mergeCells>
  <conditionalFormatting sqref="H4:J10">
    <cfRule type="cellIs" dxfId="4" priority="1" stopIfTrue="1" operator="equal">
      <formula>0</formula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G4" sqref="G4"/>
    </sheetView>
  </sheetViews>
  <sheetFormatPr baseColWidth="10" defaultColWidth="16.33203125" defaultRowHeight="20" customHeight="1" x14ac:dyDescent="0.15"/>
  <cols>
    <col min="1" max="1" width="22.6640625" style="1" customWidth="1"/>
    <col min="2" max="6" width="25.6640625" style="1" customWidth="1"/>
    <col min="7" max="7" width="16.33203125" style="1" customWidth="1"/>
    <col min="8" max="10" width="11" style="1" customWidth="1"/>
    <col min="11" max="11" width="16.33203125" style="1" customWidth="1"/>
    <col min="12" max="16384" width="16.33203125" style="1"/>
  </cols>
  <sheetData>
    <row r="1" spans="1:10" ht="28.75" customHeight="1" x14ac:dyDescent="0.1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</row>
    <row r="2" spans="1:10" ht="20" customHeight="1" x14ac:dyDescent="0.15">
      <c r="A2" s="26" t="s">
        <v>18</v>
      </c>
      <c r="B2" s="27" t="s">
        <v>19</v>
      </c>
      <c r="C2" s="28" t="s">
        <v>20</v>
      </c>
      <c r="D2" s="29" t="s">
        <v>21</v>
      </c>
      <c r="E2" s="30" t="s">
        <v>22</v>
      </c>
      <c r="F2" s="31" t="s">
        <v>23</v>
      </c>
      <c r="G2" s="32" t="s">
        <v>6</v>
      </c>
      <c r="H2" s="33" t="s">
        <v>24</v>
      </c>
      <c r="I2" s="34"/>
      <c r="J2" s="34"/>
    </row>
    <row r="3" spans="1:10" ht="20.25" customHeight="1" x14ac:dyDescent="0.15">
      <c r="A3" s="35"/>
      <c r="B3" s="35"/>
      <c r="C3" s="36"/>
      <c r="D3" s="37"/>
      <c r="E3" s="35"/>
      <c r="F3" s="36"/>
      <c r="G3" s="37"/>
      <c r="H3" s="38" t="s">
        <v>25</v>
      </c>
      <c r="I3" s="38" t="s">
        <v>26</v>
      </c>
      <c r="J3" s="38" t="s">
        <v>27</v>
      </c>
    </row>
    <row r="4" spans="1:10" ht="125" customHeight="1" x14ac:dyDescent="0.15">
      <c r="A4" s="39" t="s">
        <v>71</v>
      </c>
      <c r="B4" s="40" t="s">
        <v>72</v>
      </c>
      <c r="C4" s="41" t="s">
        <v>73</v>
      </c>
      <c r="D4" s="42" t="s">
        <v>74</v>
      </c>
      <c r="E4" s="43" t="s">
        <v>75</v>
      </c>
      <c r="F4" s="41" t="s">
        <v>76</v>
      </c>
      <c r="G4" s="44"/>
      <c r="H4" s="45">
        <v>0.5</v>
      </c>
      <c r="I4" s="45">
        <v>1</v>
      </c>
      <c r="J4" s="45">
        <v>1.5</v>
      </c>
    </row>
    <row r="5" spans="1:10" ht="125" customHeight="1" x14ac:dyDescent="0.15">
      <c r="A5" s="3" t="s">
        <v>77</v>
      </c>
      <c r="B5" s="46" t="s">
        <v>78</v>
      </c>
      <c r="C5" s="47" t="s">
        <v>79</v>
      </c>
      <c r="D5" s="48" t="s">
        <v>80</v>
      </c>
      <c r="E5" s="49" t="s">
        <v>81</v>
      </c>
      <c r="F5" s="47" t="s">
        <v>82</v>
      </c>
      <c r="G5" s="44"/>
      <c r="H5" s="50">
        <v>0.5</v>
      </c>
      <c r="I5" s="50">
        <v>1</v>
      </c>
      <c r="J5" s="50">
        <v>2</v>
      </c>
    </row>
    <row r="6" spans="1:10" ht="125" customHeight="1" x14ac:dyDescent="0.15">
      <c r="A6" s="3" t="s">
        <v>83</v>
      </c>
      <c r="B6" s="16" t="s">
        <v>84</v>
      </c>
      <c r="C6" s="51" t="s">
        <v>85</v>
      </c>
      <c r="D6" s="52" t="s">
        <v>86</v>
      </c>
      <c r="E6" s="17" t="s">
        <v>87</v>
      </c>
      <c r="F6" s="51" t="s">
        <v>88</v>
      </c>
      <c r="G6" s="44"/>
      <c r="H6" s="53">
        <v>0.5</v>
      </c>
      <c r="I6" s="53">
        <v>1</v>
      </c>
      <c r="J6" s="53">
        <v>1.5</v>
      </c>
    </row>
  </sheetData>
  <mergeCells count="9">
    <mergeCell ref="A1:J1"/>
    <mergeCell ref="H2:J2"/>
    <mergeCell ref="A2:A3"/>
    <mergeCell ref="G2:G3"/>
    <mergeCell ref="B2:B3"/>
    <mergeCell ref="C2:C3"/>
    <mergeCell ref="D2:D3"/>
    <mergeCell ref="E2:E3"/>
    <mergeCell ref="F2:F3"/>
  </mergeCells>
  <conditionalFormatting sqref="H4:J6">
    <cfRule type="cellIs" dxfId="3" priority="1" stopIfTrue="1" operator="equal">
      <formula>0</formula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G4" sqref="G4"/>
    </sheetView>
  </sheetViews>
  <sheetFormatPr baseColWidth="10" defaultColWidth="16.33203125" defaultRowHeight="20" customHeight="1" x14ac:dyDescent="0.15"/>
  <cols>
    <col min="1" max="1" width="22.6640625" style="1" customWidth="1"/>
    <col min="2" max="6" width="25.6640625" style="1" customWidth="1"/>
    <col min="7" max="7" width="16.33203125" style="1" customWidth="1"/>
    <col min="8" max="10" width="11" style="1" customWidth="1"/>
    <col min="11" max="11" width="16.33203125" style="1" customWidth="1"/>
    <col min="12" max="16384" width="16.33203125" style="1"/>
  </cols>
  <sheetData>
    <row r="1" spans="1:10" ht="28.75" customHeight="1" x14ac:dyDescent="0.15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</row>
    <row r="2" spans="1:10" ht="20" customHeight="1" x14ac:dyDescent="0.15">
      <c r="A2" s="26" t="s">
        <v>18</v>
      </c>
      <c r="B2" s="27" t="s">
        <v>19</v>
      </c>
      <c r="C2" s="28" t="s">
        <v>20</v>
      </c>
      <c r="D2" s="29" t="s">
        <v>21</v>
      </c>
      <c r="E2" s="54" t="s">
        <v>22</v>
      </c>
      <c r="F2" s="55" t="s">
        <v>23</v>
      </c>
      <c r="G2" s="32" t="s">
        <v>6</v>
      </c>
      <c r="H2" s="33" t="s">
        <v>24</v>
      </c>
      <c r="I2" s="34"/>
      <c r="J2" s="34"/>
    </row>
    <row r="3" spans="1:10" ht="20.25" customHeight="1" x14ac:dyDescent="0.15">
      <c r="A3" s="35"/>
      <c r="B3" s="35"/>
      <c r="C3" s="36"/>
      <c r="D3" s="37"/>
      <c r="E3" s="35"/>
      <c r="F3" s="36"/>
      <c r="G3" s="37"/>
      <c r="H3" s="38" t="s">
        <v>25</v>
      </c>
      <c r="I3" s="38" t="s">
        <v>26</v>
      </c>
      <c r="J3" s="38" t="s">
        <v>27</v>
      </c>
    </row>
    <row r="4" spans="1:10" ht="86.5" customHeight="1" x14ac:dyDescent="0.15">
      <c r="A4" s="39" t="s">
        <v>90</v>
      </c>
      <c r="B4" s="40" t="s">
        <v>91</v>
      </c>
      <c r="C4" s="41" t="s">
        <v>92</v>
      </c>
      <c r="D4" s="42" t="s">
        <v>93</v>
      </c>
      <c r="E4" s="43" t="s">
        <v>94</v>
      </c>
      <c r="F4" s="41" t="s">
        <v>95</v>
      </c>
      <c r="G4" s="44"/>
      <c r="H4" s="45">
        <v>0.3</v>
      </c>
      <c r="I4" s="45">
        <v>1</v>
      </c>
      <c r="J4" s="45">
        <v>2</v>
      </c>
    </row>
    <row r="5" spans="1:10" ht="86.5" customHeight="1" x14ac:dyDescent="0.15">
      <c r="A5" s="3" t="s">
        <v>96</v>
      </c>
      <c r="B5" s="46" t="s">
        <v>97</v>
      </c>
      <c r="C5" s="47" t="s">
        <v>98</v>
      </c>
      <c r="D5" s="48" t="s">
        <v>99</v>
      </c>
      <c r="E5" s="49" t="s">
        <v>100</v>
      </c>
      <c r="F5" s="47" t="s">
        <v>101</v>
      </c>
      <c r="G5" s="44"/>
      <c r="H5" s="50">
        <v>1</v>
      </c>
      <c r="I5" s="50">
        <v>1.5</v>
      </c>
      <c r="J5" s="50">
        <v>2</v>
      </c>
    </row>
    <row r="6" spans="1:10" ht="86.5" customHeight="1" x14ac:dyDescent="0.15">
      <c r="A6" s="3" t="s">
        <v>102</v>
      </c>
      <c r="B6" s="16" t="s">
        <v>103</v>
      </c>
      <c r="C6" s="51" t="s">
        <v>104</v>
      </c>
      <c r="D6" s="52" t="s">
        <v>105</v>
      </c>
      <c r="E6" s="17" t="s">
        <v>106</v>
      </c>
      <c r="F6" s="51" t="s">
        <v>107</v>
      </c>
      <c r="G6" s="44"/>
      <c r="H6" s="53">
        <v>1</v>
      </c>
      <c r="I6" s="53">
        <v>1.5</v>
      </c>
      <c r="J6" s="53">
        <v>2</v>
      </c>
    </row>
    <row r="7" spans="1:10" ht="86.5" customHeight="1" x14ac:dyDescent="0.15">
      <c r="A7" s="3" t="s">
        <v>108</v>
      </c>
      <c r="B7" s="46" t="s">
        <v>109</v>
      </c>
      <c r="C7" s="47" t="s">
        <v>110</v>
      </c>
      <c r="D7" s="48" t="s">
        <v>111</v>
      </c>
      <c r="E7" s="49" t="s">
        <v>112</v>
      </c>
      <c r="F7" s="47" t="s">
        <v>113</v>
      </c>
      <c r="G7" s="44"/>
      <c r="H7" s="50">
        <v>1</v>
      </c>
      <c r="I7" s="50">
        <v>1</v>
      </c>
      <c r="J7" s="50">
        <v>1</v>
      </c>
    </row>
    <row r="8" spans="1:10" ht="86.5" customHeight="1" x14ac:dyDescent="0.15">
      <c r="A8" s="3" t="s">
        <v>114</v>
      </c>
      <c r="B8" s="16" t="s">
        <v>115</v>
      </c>
      <c r="C8" s="51" t="s">
        <v>116</v>
      </c>
      <c r="D8" s="52" t="s">
        <v>117</v>
      </c>
      <c r="E8" s="17" t="s">
        <v>118</v>
      </c>
      <c r="F8" s="51" t="s">
        <v>119</v>
      </c>
      <c r="G8" s="44"/>
      <c r="H8" s="53">
        <v>0.5</v>
      </c>
      <c r="I8" s="53">
        <v>1</v>
      </c>
      <c r="J8" s="53">
        <v>1</v>
      </c>
    </row>
    <row r="9" spans="1:10" ht="86.5" customHeight="1" x14ac:dyDescent="0.15">
      <c r="A9" s="3" t="s">
        <v>120</v>
      </c>
      <c r="B9" s="46" t="s">
        <v>121</v>
      </c>
      <c r="C9" s="47" t="s">
        <v>122</v>
      </c>
      <c r="D9" s="48" t="s">
        <v>123</v>
      </c>
      <c r="E9" s="49" t="s">
        <v>124</v>
      </c>
      <c r="F9" s="47" t="s">
        <v>125</v>
      </c>
      <c r="G9" s="44"/>
      <c r="H9" s="50">
        <v>0.5</v>
      </c>
      <c r="I9" s="50">
        <v>1</v>
      </c>
      <c r="J9" s="50">
        <v>2</v>
      </c>
    </row>
    <row r="10" spans="1:10" ht="86.5" customHeight="1" x14ac:dyDescent="0.15">
      <c r="A10" s="3" t="s">
        <v>126</v>
      </c>
      <c r="B10" s="16" t="s">
        <v>127</v>
      </c>
      <c r="C10" s="51" t="s">
        <v>128</v>
      </c>
      <c r="D10" s="52" t="s">
        <v>129</v>
      </c>
      <c r="E10" s="17" t="s">
        <v>130</v>
      </c>
      <c r="F10" s="51" t="s">
        <v>131</v>
      </c>
      <c r="G10" s="44"/>
      <c r="H10" s="53">
        <v>0.3</v>
      </c>
      <c r="I10" s="53">
        <v>1</v>
      </c>
      <c r="J10" s="53">
        <v>1.5</v>
      </c>
    </row>
  </sheetData>
  <mergeCells count="9">
    <mergeCell ref="A1:J1"/>
    <mergeCell ref="H2:J2"/>
    <mergeCell ref="D2:D3"/>
    <mergeCell ref="E2:E3"/>
    <mergeCell ref="F2:F3"/>
    <mergeCell ref="G2:G3"/>
    <mergeCell ref="A2:A3"/>
    <mergeCell ref="C2:C3"/>
    <mergeCell ref="B2:B3"/>
  </mergeCells>
  <conditionalFormatting sqref="H4:J10">
    <cfRule type="cellIs" dxfId="2" priority="1" stopIfTrue="1" operator="equal">
      <formula>0</formula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G4" sqref="G4:G6"/>
    </sheetView>
  </sheetViews>
  <sheetFormatPr baseColWidth="10" defaultColWidth="16.33203125" defaultRowHeight="20" customHeight="1" x14ac:dyDescent="0.15"/>
  <cols>
    <col min="1" max="1" width="22.6640625" style="1" customWidth="1"/>
    <col min="2" max="6" width="25.6640625" style="1" customWidth="1"/>
    <col min="7" max="7" width="16.33203125" style="1" customWidth="1"/>
    <col min="8" max="10" width="11" style="1" customWidth="1"/>
    <col min="11" max="11" width="16.33203125" style="1" customWidth="1"/>
    <col min="12" max="16384" width="16.33203125" style="1"/>
  </cols>
  <sheetData>
    <row r="1" spans="1:10" ht="28.75" customHeight="1" x14ac:dyDescent="0.15">
      <c r="A1" s="2" t="s">
        <v>132</v>
      </c>
      <c r="B1" s="2"/>
      <c r="C1" s="2"/>
      <c r="D1" s="2"/>
      <c r="E1" s="2"/>
      <c r="F1" s="2"/>
      <c r="G1" s="2"/>
      <c r="H1" s="2"/>
      <c r="I1" s="2"/>
      <c r="J1" s="2"/>
    </row>
    <row r="2" spans="1:10" ht="20" customHeight="1" x14ac:dyDescent="0.15">
      <c r="A2" s="26" t="s">
        <v>18</v>
      </c>
      <c r="B2" s="27" t="s">
        <v>19</v>
      </c>
      <c r="C2" s="28" t="s">
        <v>20</v>
      </c>
      <c r="D2" s="29" t="s">
        <v>21</v>
      </c>
      <c r="E2" s="30" t="s">
        <v>22</v>
      </c>
      <c r="F2" s="31" t="s">
        <v>23</v>
      </c>
      <c r="G2" s="32" t="s">
        <v>6</v>
      </c>
      <c r="H2" s="33" t="s">
        <v>24</v>
      </c>
      <c r="I2" s="34"/>
      <c r="J2" s="34"/>
    </row>
    <row r="3" spans="1:10" ht="20.25" customHeight="1" x14ac:dyDescent="0.15">
      <c r="A3" s="35"/>
      <c r="B3" s="35"/>
      <c r="C3" s="36"/>
      <c r="D3" s="37"/>
      <c r="E3" s="35"/>
      <c r="F3" s="36"/>
      <c r="G3" s="37"/>
      <c r="H3" s="38" t="s">
        <v>25</v>
      </c>
      <c r="I3" s="38" t="s">
        <v>26</v>
      </c>
      <c r="J3" s="38" t="s">
        <v>27</v>
      </c>
    </row>
    <row r="4" spans="1:10" ht="112" customHeight="1" x14ac:dyDescent="0.15">
      <c r="A4" s="39" t="s">
        <v>133</v>
      </c>
      <c r="B4" s="40" t="s">
        <v>134</v>
      </c>
      <c r="C4" s="41" t="s">
        <v>135</v>
      </c>
      <c r="D4" s="42" t="s">
        <v>136</v>
      </c>
      <c r="E4" s="43" t="s">
        <v>137</v>
      </c>
      <c r="F4" s="41" t="s">
        <v>138</v>
      </c>
      <c r="G4" s="44"/>
      <c r="H4" s="45">
        <v>1</v>
      </c>
      <c r="I4" s="45">
        <v>1</v>
      </c>
      <c r="J4" s="45">
        <v>2</v>
      </c>
    </row>
    <row r="5" spans="1:10" ht="112" customHeight="1" x14ac:dyDescent="0.15">
      <c r="A5" s="3" t="s">
        <v>139</v>
      </c>
      <c r="B5" s="46" t="s">
        <v>140</v>
      </c>
      <c r="C5" s="47" t="s">
        <v>141</v>
      </c>
      <c r="D5" s="48" t="s">
        <v>142</v>
      </c>
      <c r="E5" s="49" t="s">
        <v>143</v>
      </c>
      <c r="F5" s="47" t="s">
        <v>144</v>
      </c>
      <c r="G5" s="44"/>
      <c r="H5" s="50">
        <v>0.5</v>
      </c>
      <c r="I5" s="50">
        <v>1</v>
      </c>
      <c r="J5" s="50">
        <v>2</v>
      </c>
    </row>
    <row r="6" spans="1:10" ht="112" customHeight="1" x14ac:dyDescent="0.15">
      <c r="A6" s="3" t="s">
        <v>145</v>
      </c>
      <c r="B6" s="16" t="s">
        <v>146</v>
      </c>
      <c r="C6" s="51" t="s">
        <v>147</v>
      </c>
      <c r="D6" s="52" t="s">
        <v>148</v>
      </c>
      <c r="E6" s="17" t="s">
        <v>149</v>
      </c>
      <c r="F6" s="51" t="s">
        <v>150</v>
      </c>
      <c r="G6" s="44"/>
      <c r="H6" s="53">
        <v>0.5</v>
      </c>
      <c r="I6" s="53">
        <v>1</v>
      </c>
      <c r="J6" s="53">
        <v>1.5</v>
      </c>
    </row>
  </sheetData>
  <mergeCells count="9">
    <mergeCell ref="A1:J1"/>
    <mergeCell ref="H2:J2"/>
    <mergeCell ref="G2:G3"/>
    <mergeCell ref="A2:A3"/>
    <mergeCell ref="C2:C3"/>
    <mergeCell ref="B2:B3"/>
    <mergeCell ref="D2:D3"/>
    <mergeCell ref="E2:E3"/>
    <mergeCell ref="F2:F3"/>
  </mergeCells>
  <conditionalFormatting sqref="H4:J6">
    <cfRule type="cellIs" dxfId="1" priority="1" stopIfTrue="1" operator="equal">
      <formula>0</formula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G4" sqref="G4:G6"/>
    </sheetView>
  </sheetViews>
  <sheetFormatPr baseColWidth="10" defaultColWidth="16.33203125" defaultRowHeight="20" customHeight="1" x14ac:dyDescent="0.15"/>
  <cols>
    <col min="1" max="1" width="22.6640625" style="1" customWidth="1"/>
    <col min="2" max="6" width="25.6640625" style="1" customWidth="1"/>
    <col min="7" max="7" width="16.33203125" style="1" customWidth="1"/>
    <col min="8" max="10" width="11" style="1" customWidth="1"/>
    <col min="11" max="11" width="16.33203125" style="1" customWidth="1"/>
    <col min="12" max="16384" width="16.33203125" style="1"/>
  </cols>
  <sheetData>
    <row r="1" spans="1:10" ht="28.75" customHeight="1" x14ac:dyDescent="0.15">
      <c r="A1" s="2" t="s">
        <v>151</v>
      </c>
      <c r="B1" s="2"/>
      <c r="C1" s="2"/>
      <c r="D1" s="2"/>
      <c r="E1" s="2"/>
      <c r="F1" s="2"/>
      <c r="G1" s="2"/>
      <c r="H1" s="2"/>
      <c r="I1" s="2"/>
      <c r="J1" s="2"/>
    </row>
    <row r="2" spans="1:10" ht="20" customHeight="1" x14ac:dyDescent="0.15">
      <c r="A2" s="26" t="s">
        <v>18</v>
      </c>
      <c r="B2" s="27" t="s">
        <v>19</v>
      </c>
      <c r="C2" s="28" t="s">
        <v>20</v>
      </c>
      <c r="D2" s="29" t="s">
        <v>21</v>
      </c>
      <c r="E2" s="30" t="s">
        <v>22</v>
      </c>
      <c r="F2" s="31" t="s">
        <v>23</v>
      </c>
      <c r="G2" s="56" t="s">
        <v>6</v>
      </c>
      <c r="H2" s="33" t="s">
        <v>24</v>
      </c>
      <c r="I2" s="34"/>
      <c r="J2" s="34"/>
    </row>
    <row r="3" spans="1:10" ht="20.25" customHeight="1" x14ac:dyDescent="0.15">
      <c r="A3" s="35"/>
      <c r="B3" s="35"/>
      <c r="C3" s="36"/>
      <c r="D3" s="37"/>
      <c r="E3" s="35"/>
      <c r="F3" s="36"/>
      <c r="G3" s="37"/>
      <c r="H3" s="38" t="s">
        <v>25</v>
      </c>
      <c r="I3" s="38" t="s">
        <v>26</v>
      </c>
      <c r="J3" s="38" t="s">
        <v>27</v>
      </c>
    </row>
    <row r="4" spans="1:10" ht="114" customHeight="1" x14ac:dyDescent="0.15">
      <c r="A4" s="39" t="s">
        <v>152</v>
      </c>
      <c r="B4" s="40" t="s">
        <v>153</v>
      </c>
      <c r="C4" s="41" t="s">
        <v>154</v>
      </c>
      <c r="D4" s="42" t="s">
        <v>155</v>
      </c>
      <c r="E4" s="43" t="s">
        <v>156</v>
      </c>
      <c r="F4" s="41" t="s">
        <v>157</v>
      </c>
      <c r="G4" s="44"/>
      <c r="H4" s="45">
        <v>1</v>
      </c>
      <c r="I4" s="45">
        <v>1.5</v>
      </c>
      <c r="J4" s="45">
        <v>2</v>
      </c>
    </row>
    <row r="5" spans="1:10" ht="114" customHeight="1" x14ac:dyDescent="0.15">
      <c r="A5" s="3" t="s">
        <v>158</v>
      </c>
      <c r="B5" s="46" t="s">
        <v>159</v>
      </c>
      <c r="C5" s="47" t="s">
        <v>160</v>
      </c>
      <c r="D5" s="48" t="s">
        <v>161</v>
      </c>
      <c r="E5" s="49" t="s">
        <v>162</v>
      </c>
      <c r="F5" s="47" t="s">
        <v>163</v>
      </c>
      <c r="G5" s="44"/>
      <c r="H5" s="50">
        <v>1</v>
      </c>
      <c r="I5" s="50">
        <v>2</v>
      </c>
      <c r="J5" s="50">
        <v>1</v>
      </c>
    </row>
    <row r="6" spans="1:10" ht="114" customHeight="1" x14ac:dyDescent="0.15">
      <c r="A6" s="3" t="s">
        <v>164</v>
      </c>
      <c r="B6" s="16" t="s">
        <v>165</v>
      </c>
      <c r="C6" s="51" t="s">
        <v>166</v>
      </c>
      <c r="D6" s="52" t="s">
        <v>167</v>
      </c>
      <c r="E6" s="17" t="s">
        <v>168</v>
      </c>
      <c r="F6" s="51" t="s">
        <v>169</v>
      </c>
      <c r="G6" s="44"/>
      <c r="H6" s="53">
        <v>0.3</v>
      </c>
      <c r="I6" s="53">
        <v>1</v>
      </c>
      <c r="J6" s="53">
        <v>1.5</v>
      </c>
    </row>
  </sheetData>
  <mergeCells count="9">
    <mergeCell ref="A1:J1"/>
    <mergeCell ref="H2:J2"/>
    <mergeCell ref="D2:D3"/>
    <mergeCell ref="E2:E3"/>
    <mergeCell ref="F2:F3"/>
    <mergeCell ref="G2:G3"/>
    <mergeCell ref="A2:A3"/>
    <mergeCell ref="C2:C3"/>
    <mergeCell ref="B2:B3"/>
  </mergeCells>
  <conditionalFormatting sqref="H4:J6">
    <cfRule type="cellIs" dxfId="0" priority="1" stopIfTrue="1" operator="equal">
      <formula>0</formula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0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E16" sqref="E16"/>
    </sheetView>
  </sheetViews>
  <sheetFormatPr baseColWidth="10" defaultColWidth="16.33203125" defaultRowHeight="20" customHeight="1" x14ac:dyDescent="0.15"/>
  <cols>
    <col min="1" max="1" width="21.33203125" style="1" customWidth="1"/>
    <col min="2" max="7" width="16.33203125" style="1" customWidth="1"/>
    <col min="8" max="8" width="6.1640625" style="1" customWidth="1"/>
    <col min="9" max="9" width="47.5" style="1" customWidth="1"/>
    <col min="10" max="12" width="16.33203125" style="1" customWidth="1"/>
    <col min="13" max="13" width="3.5" style="1" customWidth="1"/>
    <col min="14" max="14" width="15" style="1" customWidth="1"/>
    <col min="15" max="17" width="14.83203125" style="1" customWidth="1"/>
    <col min="18" max="18" width="16.33203125" style="1" customWidth="1"/>
    <col min="19" max="16384" width="16.33203125" style="1"/>
  </cols>
  <sheetData>
    <row r="1" spans="1:17" ht="28.75" customHeight="1" x14ac:dyDescent="0.15">
      <c r="A1" s="2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0.75" customHeight="1" x14ac:dyDescent="0.15">
      <c r="A2" s="57"/>
      <c r="B2" s="58" t="s">
        <v>171</v>
      </c>
      <c r="C2" s="59"/>
      <c r="D2" s="60"/>
      <c r="E2" s="61" t="s">
        <v>6</v>
      </c>
      <c r="F2" s="62"/>
      <c r="G2" s="62"/>
      <c r="H2" s="63"/>
      <c r="I2" s="64" t="s">
        <v>172</v>
      </c>
      <c r="J2" s="65" t="s">
        <v>173</v>
      </c>
      <c r="K2" s="66"/>
      <c r="L2" s="66"/>
      <c r="M2" s="63"/>
      <c r="N2" s="57"/>
      <c r="O2" s="67" t="s">
        <v>174</v>
      </c>
      <c r="P2" s="62"/>
      <c r="Q2" s="62"/>
    </row>
    <row r="3" spans="1:17" ht="20.5" customHeight="1" x14ac:dyDescent="0.15">
      <c r="A3" s="68"/>
      <c r="B3" s="69" t="s">
        <v>25</v>
      </c>
      <c r="C3" s="69" t="s">
        <v>26</v>
      </c>
      <c r="D3" s="70" t="s">
        <v>27</v>
      </c>
      <c r="E3" s="71" t="s">
        <v>25</v>
      </c>
      <c r="F3" s="72" t="s">
        <v>26</v>
      </c>
      <c r="G3" s="73" t="s">
        <v>27</v>
      </c>
      <c r="H3" s="74"/>
      <c r="I3" s="75"/>
      <c r="J3" s="76" t="s">
        <v>25</v>
      </c>
      <c r="K3" s="77" t="s">
        <v>26</v>
      </c>
      <c r="L3" s="77" t="s">
        <v>27</v>
      </c>
      <c r="M3" s="74"/>
      <c r="N3" s="78" t="s">
        <v>175</v>
      </c>
      <c r="O3" s="70" t="s">
        <v>25</v>
      </c>
      <c r="P3" s="79" t="s">
        <v>26</v>
      </c>
      <c r="Q3" s="79" t="s">
        <v>27</v>
      </c>
    </row>
    <row r="4" spans="1:17" ht="20.25" customHeight="1" x14ac:dyDescent="0.15">
      <c r="A4" s="80" t="s">
        <v>8</v>
      </c>
      <c r="B4" s="81">
        <f>9*Formalia!H4+9*Formalia!H5+9*Formalia!H6+9*Formalia!H7+9*Formalia!H8+9*Formalia!H9+9*Formalia!H10</f>
        <v>51.3</v>
      </c>
      <c r="C4" s="45">
        <f>9*Formalia!I4+9*Formalia!I5+9*Formalia!I6+9*Formalia!I7+9*Formalia!I8+9*Formalia!I9+9*Formalia!I10</f>
        <v>60.3</v>
      </c>
      <c r="D4" s="82">
        <f>9*Formalia!J4+9*Formalia!J5+9*Formalia!J6+9*Formalia!J7+9*Formalia!J8+9*Formalia!J9+9*Formalia!J10</f>
        <v>97.2</v>
      </c>
      <c r="E4" s="83">
        <f>Formalia!$G$4*Formalia!H4+Formalia!$G5*Formalia!H5+Formalia!$G$6*Formalia!H6+Formalia!$G7*Formalia!H7+Formalia!$G8*Formalia!H8+Formalia!$G9*Formalia!H9+Formalia!$G10*Formalia!H10</f>
        <v>0</v>
      </c>
      <c r="F4" s="84">
        <f>Formalia!$G$4*Formalia!I4+Formalia!$G5*Formalia!I5+Formalia!$G$6*Formalia!I6+Formalia!$G7*Formalia!I7+Formalia!$G8*Formalia!I8+Formalia!$G9*Formalia!I9+Formalia!$G10*Formalia!I10</f>
        <v>0</v>
      </c>
      <c r="G4" s="85">
        <f>Formalia!$G$4*Formalia!J4+Formalia!$G5*Formalia!J5+Formalia!$G$6*Formalia!J6+Formalia!$G7*Formalia!J7+Formalia!$G8*Formalia!J8+Formalia!$G9*Formalia!J9+Formalia!$G10*Formalia!J10</f>
        <v>0</v>
      </c>
      <c r="H4" s="86"/>
      <c r="I4" s="42" t="s">
        <v>176</v>
      </c>
      <c r="J4" s="82">
        <f>B11/2</f>
        <v>72.45</v>
      </c>
      <c r="K4" s="87">
        <f>C11/2</f>
        <v>113.4</v>
      </c>
      <c r="L4" s="87">
        <f>D11/2</f>
        <v>167.85</v>
      </c>
      <c r="M4" s="86"/>
      <c r="N4" s="88">
        <v>1</v>
      </c>
      <c r="O4" s="89">
        <f>J5</f>
        <v>137.655</v>
      </c>
      <c r="P4" s="90">
        <f>K5</f>
        <v>215.46</v>
      </c>
      <c r="Q4" s="90">
        <f>L5</f>
        <v>318.91499999999996</v>
      </c>
    </row>
    <row r="5" spans="1:17" ht="20" customHeight="1" x14ac:dyDescent="0.15">
      <c r="A5" s="91" t="s">
        <v>177</v>
      </c>
      <c r="B5" s="92">
        <f>9*Einleitung!H4+9*Einleitung!H5+9*Einleitung!H6</f>
        <v>13.5</v>
      </c>
      <c r="C5" s="53">
        <f>9*Einleitung!I4+9*Einleitung!I5+9*Einleitung!I6</f>
        <v>27</v>
      </c>
      <c r="D5" s="93">
        <f>9*Einleitung!J4+9*Einleitung!J5+9*Einleitung!J6</f>
        <v>45</v>
      </c>
      <c r="E5" s="94">
        <f>Einleitung!$G4*Einleitung!H4+Einleitung!$G5*Einleitung!$H5+Einleitung!$G6*Einleitung!H6</f>
        <v>0</v>
      </c>
      <c r="F5" s="95">
        <f>Einleitung!$G4*Einleitung!I4+Einleitung!$G5*Einleitung!$I5+Einleitung!$G6*Einleitung!I6</f>
        <v>0</v>
      </c>
      <c r="G5" s="96">
        <f>Einleitung!$G4*Einleitung!J4+Einleitung!$G5*Einleitung!$J5+Einleitung!$G6*Einleitung!J6</f>
        <v>0</v>
      </c>
      <c r="H5" s="97"/>
      <c r="I5" s="52" t="s">
        <v>178</v>
      </c>
      <c r="J5" s="93">
        <f>B11*0.95</f>
        <v>137.655</v>
      </c>
      <c r="K5" s="98">
        <f>C11*0.95</f>
        <v>215.46</v>
      </c>
      <c r="L5" s="98">
        <f>D11*0.95</f>
        <v>318.91499999999996</v>
      </c>
      <c r="M5" s="97"/>
      <c r="N5" s="99">
        <v>1.3</v>
      </c>
      <c r="O5" s="100">
        <f t="shared" ref="O5:O15" si="0">O4-$J$10</f>
        <v>132.22125</v>
      </c>
      <c r="P5" s="101">
        <f t="shared" ref="P5:P15" si="1">P4-$J$10</f>
        <v>210.02625</v>
      </c>
      <c r="Q5" s="101">
        <f t="shared" ref="Q5:Q15" si="2">Q4-$J$10</f>
        <v>313.48124999999999</v>
      </c>
    </row>
    <row r="6" spans="1:17" ht="20" customHeight="1" x14ac:dyDescent="0.15">
      <c r="A6" s="91" t="s">
        <v>179</v>
      </c>
      <c r="B6" s="92">
        <f>9*Hauptteil!H4+9*Hauptteil!H5+9*Hauptteil!H6+9*Hauptteil!H7+9*Hauptteil!H8+9*Hauptteil!H9+9*Hauptteil!H10</f>
        <v>41.400000000000006</v>
      </c>
      <c r="C6" s="53">
        <f>9*Hauptteil!I4+9*Hauptteil!I5+9*Hauptteil!I6+9*Hauptteil!I7+9*Hauptteil!I8+9*Hauptteil!I9+9*Hauptteil!I10</f>
        <v>72</v>
      </c>
      <c r="D6" s="93">
        <f>9*Hauptteil!J4+9*Hauptteil!J5+9*Hauptteil!J6+9*Hauptteil!J7+9*Hauptteil!J8+9*Hauptteil!J9+9*Hauptteil!J10</f>
        <v>103.5</v>
      </c>
      <c r="E6" s="94">
        <f>Hauptteil!$G4*Hauptteil!H4+Hauptteil!$G5*Hauptteil!H5+Hauptteil!$G6*Hauptteil!H6+Hauptteil!$G7*Hauptteil!H7+Hauptteil!$G8*Hauptteil!H8+Hauptteil!$G9*Hauptteil!H9+Hauptteil!$G10*Hauptteil!H10</f>
        <v>0</v>
      </c>
      <c r="F6" s="95">
        <f>Hauptteil!$G4*Hauptteil!I4+Hauptteil!$G5*Hauptteil!I5+Hauptteil!$G6*Hauptteil!I6+Hauptteil!$G7*Hauptteil!I7+Hauptteil!$G8*Hauptteil!I8+Hauptteil!$G9*Hauptteil!I9+Hauptteil!$G10*Hauptteil!I10</f>
        <v>0</v>
      </c>
      <c r="G6" s="96">
        <f>Hauptteil!$G4*Hauptteil!J4+Hauptteil!$G5*Hauptteil!J5+Hauptteil!$G6*Hauptteil!J6+Hauptteil!$G7*Hauptteil!J7+Hauptteil!$G8*Hauptteil!J8+Hauptteil!$G9*Hauptteil!J9+Hauptteil!$G10*Hauptteil!J10</f>
        <v>0</v>
      </c>
      <c r="H6" s="97"/>
      <c r="I6" s="52" t="s">
        <v>180</v>
      </c>
      <c r="J6" s="93">
        <f>J4-1</f>
        <v>71.45</v>
      </c>
      <c r="K6" s="98">
        <f>K4-1</f>
        <v>112.4</v>
      </c>
      <c r="L6" s="98">
        <f>L4-1</f>
        <v>166.85</v>
      </c>
      <c r="M6" s="97"/>
      <c r="N6" s="99">
        <v>1.5</v>
      </c>
      <c r="O6" s="100">
        <f t="shared" si="0"/>
        <v>126.78749999999999</v>
      </c>
      <c r="P6" s="101">
        <f t="shared" si="1"/>
        <v>204.5925</v>
      </c>
      <c r="Q6" s="101">
        <f t="shared" si="2"/>
        <v>308.04750000000001</v>
      </c>
    </row>
    <row r="7" spans="1:17" ht="20" customHeight="1" x14ac:dyDescent="0.15">
      <c r="A7" s="91" t="s">
        <v>181</v>
      </c>
      <c r="B7" s="92">
        <f>9*Schluss!H4+9*Schluss!H5+9*Schluss!H6</f>
        <v>18</v>
      </c>
      <c r="C7" s="53">
        <f>9*Schluss!I4+9*Schluss!I5+9*Schluss!I6</f>
        <v>27</v>
      </c>
      <c r="D7" s="93">
        <f>9*Schluss!J4+9*Schluss!J5+9*Schluss!J6</f>
        <v>49.5</v>
      </c>
      <c r="E7" s="94">
        <f>Schluss!$G4*Schluss!H4+Schluss!$G5*Schluss!H5+Schluss!$G6*Schluss!H6</f>
        <v>0</v>
      </c>
      <c r="F7" s="95">
        <f>Schluss!$G4*Schluss!I4+Schluss!$G5*Schluss!I5+Schluss!$G6*Schluss!I6</f>
        <v>0</v>
      </c>
      <c r="G7" s="96">
        <f>Schluss!$G4*Schluss!J4+Schluss!$G5*Schluss!J5+Schluss!$G6*Schluss!J6</f>
        <v>0</v>
      </c>
      <c r="H7" s="97"/>
      <c r="I7" s="52" t="s">
        <v>182</v>
      </c>
      <c r="J7" s="93">
        <f>J5-J4</f>
        <v>65.204999999999998</v>
      </c>
      <c r="K7" s="98">
        <f>K5-K4</f>
        <v>102.06</v>
      </c>
      <c r="L7" s="98">
        <f>L5-L4</f>
        <v>151.06499999999997</v>
      </c>
      <c r="M7" s="97"/>
      <c r="N7" s="99">
        <v>1.7</v>
      </c>
      <c r="O7" s="100">
        <f t="shared" si="0"/>
        <v>121.35374999999999</v>
      </c>
      <c r="P7" s="101">
        <f t="shared" si="1"/>
        <v>199.15875</v>
      </c>
      <c r="Q7" s="101">
        <f t="shared" si="2"/>
        <v>302.61375000000004</v>
      </c>
    </row>
    <row r="8" spans="1:17" ht="20" customHeight="1" x14ac:dyDescent="0.15">
      <c r="A8" s="91" t="s">
        <v>12</v>
      </c>
      <c r="B8" s="92">
        <f>9*Medieneinsatz!H4+9*Medieneinsatz!H5+9*Medieneinsatz!H6</f>
        <v>20.7</v>
      </c>
      <c r="C8" s="53">
        <f>9*Medieneinsatz!I4+9*Medieneinsatz!I5+9*Medieneinsatz!I6</f>
        <v>40.5</v>
      </c>
      <c r="D8" s="93">
        <f>9*Medieneinsatz!J4+9*Medieneinsatz!J5+9*Medieneinsatz!J6</f>
        <v>40.5</v>
      </c>
      <c r="E8" s="94">
        <f>Medieneinsatz!$G4*Medieneinsatz!H4+Medieneinsatz!$G5*Medieneinsatz!H5+Medieneinsatz!$G6*Medieneinsatz!H6</f>
        <v>0</v>
      </c>
      <c r="F8" s="95">
        <f>Medieneinsatz!$G4*Medieneinsatz!I4+Medieneinsatz!$G5*Medieneinsatz!I5+Medieneinsatz!$G6*Medieneinsatz!I6</f>
        <v>0</v>
      </c>
      <c r="G8" s="96">
        <f>Medieneinsatz!$G4*Medieneinsatz!J4+Medieneinsatz!$G5*Medieneinsatz!J5+Medieneinsatz!$G6*Medieneinsatz!J6</f>
        <v>0</v>
      </c>
      <c r="H8" s="97"/>
      <c r="I8" s="102"/>
      <c r="J8" s="103"/>
      <c r="K8" s="97"/>
      <c r="L8" s="97"/>
      <c r="M8" s="97"/>
      <c r="N8" s="99">
        <v>2</v>
      </c>
      <c r="O8" s="100">
        <f t="shared" si="0"/>
        <v>115.91999999999999</v>
      </c>
      <c r="P8" s="101">
        <f t="shared" si="1"/>
        <v>193.72499999999999</v>
      </c>
      <c r="Q8" s="101">
        <f t="shared" si="2"/>
        <v>297.18000000000006</v>
      </c>
    </row>
    <row r="9" spans="1:17" ht="20" customHeight="1" x14ac:dyDescent="0.15">
      <c r="A9" s="91" t="s">
        <v>183</v>
      </c>
      <c r="B9" s="104"/>
      <c r="C9" s="105"/>
      <c r="D9" s="103"/>
      <c r="E9" s="106"/>
      <c r="F9" s="107"/>
      <c r="G9" s="108"/>
      <c r="H9" s="97"/>
      <c r="I9" s="102"/>
      <c r="J9" s="103"/>
      <c r="K9" s="97"/>
      <c r="L9" s="97"/>
      <c r="M9" s="97"/>
      <c r="N9" s="99">
        <v>2.2999999999999998</v>
      </c>
      <c r="O9" s="100">
        <f t="shared" si="0"/>
        <v>110.48624999999998</v>
      </c>
      <c r="P9" s="101">
        <f t="shared" si="1"/>
        <v>188.29124999999999</v>
      </c>
      <c r="Q9" s="101">
        <f t="shared" si="2"/>
        <v>291.74625000000009</v>
      </c>
    </row>
    <row r="10" spans="1:17" ht="32.75" customHeight="1" x14ac:dyDescent="0.15">
      <c r="A10" s="109" t="s">
        <v>184</v>
      </c>
      <c r="B10" s="110"/>
      <c r="C10" s="111"/>
      <c r="D10" s="112"/>
      <c r="E10" s="113"/>
      <c r="F10" s="114"/>
      <c r="G10" s="115"/>
      <c r="H10" s="97"/>
      <c r="I10" s="116" t="s">
        <v>185</v>
      </c>
      <c r="J10" s="117">
        <f>J7/COUNTA($N$5:$N$16)</f>
        <v>5.4337499999999999</v>
      </c>
      <c r="K10" s="118">
        <f>K7/COUNTA($N$5:$N$16)</f>
        <v>8.5050000000000008</v>
      </c>
      <c r="L10" s="118">
        <f>L7/COUNTA($N$5:$N$16)</f>
        <v>12.588749999999997</v>
      </c>
      <c r="M10" s="97"/>
      <c r="N10" s="99">
        <v>2.5</v>
      </c>
      <c r="O10" s="100">
        <f t="shared" si="0"/>
        <v>105.05249999999998</v>
      </c>
      <c r="P10" s="101">
        <f t="shared" si="1"/>
        <v>182.85749999999999</v>
      </c>
      <c r="Q10" s="101">
        <f t="shared" si="2"/>
        <v>286.31250000000011</v>
      </c>
    </row>
    <row r="11" spans="1:17" ht="21.25" customHeight="1" x14ac:dyDescent="0.15">
      <c r="A11" s="119" t="s">
        <v>186</v>
      </c>
      <c r="B11" s="120">
        <f t="shared" ref="B11:G11" si="3">SUM(B4:B10)</f>
        <v>144.9</v>
      </c>
      <c r="C11" s="121">
        <f t="shared" si="3"/>
        <v>226.8</v>
      </c>
      <c r="D11" s="122">
        <f t="shared" si="3"/>
        <v>335.7</v>
      </c>
      <c r="E11" s="123">
        <f t="shared" si="3"/>
        <v>0</v>
      </c>
      <c r="F11" s="123">
        <f t="shared" si="3"/>
        <v>0</v>
      </c>
      <c r="G11" s="123">
        <f t="shared" si="3"/>
        <v>0</v>
      </c>
      <c r="H11" s="97"/>
      <c r="I11" s="124"/>
      <c r="J11" s="125"/>
      <c r="K11" s="126"/>
      <c r="L11" s="126"/>
      <c r="M11" s="97"/>
      <c r="N11" s="99">
        <v>2.7</v>
      </c>
      <c r="O11" s="100">
        <f t="shared" si="0"/>
        <v>99.618749999999977</v>
      </c>
      <c r="P11" s="101">
        <f t="shared" si="1"/>
        <v>177.42374999999998</v>
      </c>
      <c r="Q11" s="101">
        <f t="shared" si="2"/>
        <v>280.87875000000014</v>
      </c>
    </row>
    <row r="12" spans="1:17" ht="20.25" customHeight="1" x14ac:dyDescent="0.15">
      <c r="A12" s="127" t="s">
        <v>187</v>
      </c>
      <c r="B12" s="14" t="s">
        <v>188</v>
      </c>
      <c r="C12" s="15" t="s">
        <v>189</v>
      </c>
      <c r="D12" s="128" t="s">
        <v>190</v>
      </c>
      <c r="E12" s="126"/>
      <c r="F12" s="126"/>
      <c r="G12" s="126"/>
      <c r="H12" s="97"/>
      <c r="I12" s="102"/>
      <c r="J12" s="103"/>
      <c r="K12" s="97"/>
      <c r="L12" s="97"/>
      <c r="M12" s="97"/>
      <c r="N12" s="99">
        <v>3</v>
      </c>
      <c r="O12" s="100">
        <f t="shared" si="0"/>
        <v>94.184999999999974</v>
      </c>
      <c r="P12" s="101">
        <f t="shared" si="1"/>
        <v>171.98999999999998</v>
      </c>
      <c r="Q12" s="101">
        <f t="shared" si="2"/>
        <v>275.44500000000016</v>
      </c>
    </row>
    <row r="13" spans="1:17" ht="20" customHeight="1" x14ac:dyDescent="0.15">
      <c r="A13" s="129" t="s">
        <v>191</v>
      </c>
      <c r="B13" s="16" t="s">
        <v>188</v>
      </c>
      <c r="C13" s="17" t="s">
        <v>192</v>
      </c>
      <c r="D13" s="51" t="s">
        <v>193</v>
      </c>
      <c r="E13" s="97"/>
      <c r="F13" s="97"/>
      <c r="G13" s="97"/>
      <c r="H13" s="97"/>
      <c r="I13" s="102"/>
      <c r="J13" s="103"/>
      <c r="K13" s="97"/>
      <c r="L13" s="97"/>
      <c r="M13" s="97"/>
      <c r="N13" s="99">
        <v>3.3</v>
      </c>
      <c r="O13" s="100">
        <f t="shared" si="0"/>
        <v>88.75124999999997</v>
      </c>
      <c r="P13" s="101">
        <f t="shared" si="1"/>
        <v>166.55624999999998</v>
      </c>
      <c r="Q13" s="101">
        <f t="shared" si="2"/>
        <v>270.01125000000019</v>
      </c>
    </row>
    <row r="14" spans="1:17" ht="20" customHeight="1" x14ac:dyDescent="0.15">
      <c r="A14" s="129" t="s">
        <v>194</v>
      </c>
      <c r="B14" s="104"/>
      <c r="C14" s="105"/>
      <c r="D14" s="51" t="s">
        <v>193</v>
      </c>
      <c r="E14" s="97"/>
      <c r="F14" s="97"/>
      <c r="G14" s="97"/>
      <c r="H14" s="97"/>
      <c r="I14" s="102"/>
      <c r="J14" s="103"/>
      <c r="K14" s="97"/>
      <c r="L14" s="97"/>
      <c r="M14" s="97"/>
      <c r="N14" s="99">
        <v>3.5</v>
      </c>
      <c r="O14" s="100">
        <f t="shared" si="0"/>
        <v>83.317499999999967</v>
      </c>
      <c r="P14" s="101">
        <f t="shared" si="1"/>
        <v>161.12249999999997</v>
      </c>
      <c r="Q14" s="101">
        <f t="shared" si="2"/>
        <v>264.57750000000021</v>
      </c>
    </row>
    <row r="15" spans="1:17" ht="20" customHeight="1" x14ac:dyDescent="0.15">
      <c r="A15" s="130" t="s">
        <v>16</v>
      </c>
      <c r="B15" s="104"/>
      <c r="C15" s="105"/>
      <c r="D15" s="103"/>
      <c r="E15" s="131">
        <f>_xlfn.XLOOKUP($E$11,$O$4:$O$18,$N$4:$N$18,,-1,1)</f>
        <v>5</v>
      </c>
      <c r="F15" s="131">
        <f>_xlfn.XLOOKUP($F$11,$P$4:$P$18,$N$4:$N$18,,-1,1)</f>
        <v>5</v>
      </c>
      <c r="G15" s="131">
        <f>_xlfn.XLOOKUP($G$11,$Q$4:$Q$18,$N$4:$N$18,,-1,1)</f>
        <v>5</v>
      </c>
      <c r="H15" s="97"/>
      <c r="I15" s="102"/>
      <c r="J15" s="103"/>
      <c r="K15" s="97"/>
      <c r="L15" s="97"/>
      <c r="M15" s="97"/>
      <c r="N15" s="99">
        <v>3.7</v>
      </c>
      <c r="O15" s="100">
        <f t="shared" si="0"/>
        <v>77.883749999999964</v>
      </c>
      <c r="P15" s="101">
        <f t="shared" si="1"/>
        <v>155.68874999999997</v>
      </c>
      <c r="Q15" s="101">
        <f t="shared" si="2"/>
        <v>259.14375000000024</v>
      </c>
    </row>
    <row r="16" spans="1:17" ht="20" customHeight="1" x14ac:dyDescent="0.15">
      <c r="A16" s="132"/>
      <c r="B16" s="104"/>
      <c r="C16" s="105"/>
      <c r="D16" s="103"/>
      <c r="E16" s="97"/>
      <c r="F16" s="97"/>
      <c r="G16" s="97"/>
      <c r="H16" s="97"/>
      <c r="I16" s="102"/>
      <c r="J16" s="103"/>
      <c r="K16" s="97"/>
      <c r="L16" s="97"/>
      <c r="M16" s="97"/>
      <c r="N16" s="99">
        <v>4</v>
      </c>
      <c r="O16" s="100">
        <f>J4</f>
        <v>72.45</v>
      </c>
      <c r="P16" s="101">
        <f>K4</f>
        <v>113.4</v>
      </c>
      <c r="Q16" s="101">
        <f>L4</f>
        <v>167.85</v>
      </c>
    </row>
    <row r="17" spans="1:17" ht="20" customHeight="1" x14ac:dyDescent="0.15">
      <c r="A17" s="132"/>
      <c r="B17" s="104"/>
      <c r="C17" s="105"/>
      <c r="D17" s="103"/>
      <c r="E17" s="97"/>
      <c r="F17" s="97"/>
      <c r="G17" s="97"/>
      <c r="H17" s="97"/>
      <c r="I17" s="102"/>
      <c r="J17" s="103"/>
      <c r="K17" s="97"/>
      <c r="L17" s="97"/>
      <c r="M17" s="97"/>
      <c r="N17" s="133">
        <v>5</v>
      </c>
      <c r="O17" s="134">
        <f>J6</f>
        <v>71.45</v>
      </c>
      <c r="P17" s="135">
        <f>K6</f>
        <v>112.4</v>
      </c>
      <c r="Q17" s="135">
        <f>L6</f>
        <v>166.85</v>
      </c>
    </row>
    <row r="18" spans="1:17" ht="20.25" customHeight="1" x14ac:dyDescent="0.15">
      <c r="A18" s="132"/>
      <c r="B18" s="104"/>
      <c r="C18" s="105"/>
      <c r="D18" s="103"/>
      <c r="E18" s="97"/>
      <c r="F18" s="97"/>
      <c r="G18" s="97"/>
      <c r="H18" s="97"/>
      <c r="I18" s="102"/>
      <c r="J18" s="103"/>
      <c r="K18" s="97"/>
      <c r="L18" s="97"/>
      <c r="M18" s="97"/>
      <c r="N18" s="136">
        <v>5</v>
      </c>
      <c r="O18" s="137">
        <v>0</v>
      </c>
      <c r="P18" s="138">
        <v>0</v>
      </c>
      <c r="Q18" s="138">
        <v>0</v>
      </c>
    </row>
    <row r="19" spans="1:17" ht="188.75" customHeight="1" x14ac:dyDescent="0.15">
      <c r="A19" s="139" t="s">
        <v>195</v>
      </c>
      <c r="B19" s="140" t="s">
        <v>196</v>
      </c>
      <c r="C19" s="141"/>
      <c r="D19" s="142"/>
      <c r="E19" s="143" t="s">
        <v>197</v>
      </c>
      <c r="F19" s="144"/>
      <c r="G19" s="144"/>
      <c r="H19" s="97"/>
      <c r="I19" s="116" t="s">
        <v>198</v>
      </c>
      <c r="J19" s="145" t="s">
        <v>199</v>
      </c>
      <c r="K19" s="144"/>
      <c r="L19" s="144"/>
      <c r="M19" s="102"/>
      <c r="N19" s="146"/>
      <c r="O19" s="146"/>
      <c r="P19" s="146"/>
      <c r="Q19" s="146"/>
    </row>
    <row r="20" spans="1:17" ht="32.25" customHeight="1" x14ac:dyDescent="0.15">
      <c r="A20" s="147"/>
      <c r="B20" s="148"/>
      <c r="C20" s="146"/>
      <c r="D20" s="146"/>
      <c r="E20" s="146"/>
      <c r="F20" s="146"/>
      <c r="G20" s="146"/>
      <c r="H20" s="105"/>
      <c r="I20" s="149" t="s">
        <v>200</v>
      </c>
      <c r="J20" s="146"/>
      <c r="K20" s="146"/>
      <c r="L20" s="146"/>
      <c r="M20" s="105"/>
      <c r="N20" s="105"/>
      <c r="O20" s="150"/>
      <c r="P20" s="150"/>
      <c r="Q20" s="150"/>
    </row>
  </sheetData>
  <mergeCells count="6">
    <mergeCell ref="A1:Q1"/>
    <mergeCell ref="E2:G2"/>
    <mergeCell ref="B2:D2"/>
    <mergeCell ref="J2:L2"/>
    <mergeCell ref="O2:Q2"/>
    <mergeCell ref="I2:I3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Übersicht</vt:lpstr>
      <vt:lpstr>Formalia</vt:lpstr>
      <vt:lpstr>Einleitung</vt:lpstr>
      <vt:lpstr>Hauptteil</vt:lpstr>
      <vt:lpstr>Schluss</vt:lpstr>
      <vt:lpstr>Medieneinsatz</vt:lpstr>
      <vt:lpstr>Berechnungen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Lohner, David (ISD)</cp:lastModifiedBy>
  <dcterms:modified xsi:type="dcterms:W3CDTF">2024-04-19T16:28:52Z</dcterms:modified>
</cp:coreProperties>
</file>